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theme/themeOverride1.xml" ContentType="application/vnd.openxmlformats-officedocument.themeOverride+xml"/>
  <Override PartName="/xl/charts/chart5.xml" ContentType="application/vnd.openxmlformats-officedocument.drawingml.chart+xml"/>
  <Override PartName="/xl/theme/themeOverride2.xml" ContentType="application/vnd.openxmlformats-officedocument.themeOverride+xml"/>
  <Override PartName="/xl/charts/chart6.xml" ContentType="application/vnd.openxmlformats-officedocument.drawingml.chart+xml"/>
  <Override PartName="/xl/theme/themeOverride3.xml" ContentType="application/vnd.openxmlformats-officedocument.themeOverride+xml"/>
  <Override PartName="/xl/charts/chart7.xml" ContentType="application/vnd.openxmlformats-officedocument.drawingml.chart+xml"/>
  <Override PartName="/xl/theme/themeOverride4.xml" ContentType="application/vnd.openxmlformats-officedocument.themeOverride+xml"/>
  <Override PartName="/xl/charts/chart8.xml" ContentType="application/vnd.openxmlformats-officedocument.drawingml.chart+xml"/>
  <Override PartName="/xl/theme/themeOverride5.xml" ContentType="application/vnd.openxmlformats-officedocument.themeOverride+xml"/>
  <Override PartName="/xl/charts/chart9.xml" ContentType="application/vnd.openxmlformats-officedocument.drawingml.chart+xml"/>
  <Override PartName="/xl/theme/themeOverride6.xml" ContentType="application/vnd.openxmlformats-officedocument.themeOverride+xml"/>
  <Override PartName="/xl/charts/chart10.xml" ContentType="application/vnd.openxmlformats-officedocument.drawingml.chart+xml"/>
  <Override PartName="/xl/theme/themeOverride7.xml" ContentType="application/vnd.openxmlformats-officedocument.themeOverride+xml"/>
  <Override PartName="/xl/charts/chart11.xml" ContentType="application/vnd.openxmlformats-officedocument.drawingml.chart+xml"/>
  <Override PartName="/xl/theme/themeOverride8.xml" ContentType="application/vnd.openxmlformats-officedocument.themeOverride+xml"/>
  <Override PartName="/xl/charts/chart12.xml" ContentType="application/vnd.openxmlformats-officedocument.drawingml.chart+xml"/>
  <Override PartName="/xl/theme/themeOverride9.xml" ContentType="application/vnd.openxmlformats-officedocument.themeOverride+xml"/>
  <Override PartName="/xl/charts/chart13.xml" ContentType="application/vnd.openxmlformats-officedocument.drawingml.chart+xml"/>
  <Override PartName="/xl/theme/themeOverride10.xml" ContentType="application/vnd.openxmlformats-officedocument.themeOverride+xml"/>
  <Override PartName="/xl/charts/chart14.xml" ContentType="application/vnd.openxmlformats-officedocument.drawingml.chart+xml"/>
  <Override PartName="/xl/theme/themeOverride11.xml" ContentType="application/vnd.openxmlformats-officedocument.themeOverride+xml"/>
  <Override PartName="/xl/charts/chart15.xml" ContentType="application/vnd.openxmlformats-officedocument.drawingml.chart+xml"/>
  <Override PartName="/xl/theme/themeOverride12.xml" ContentType="application/vnd.openxmlformats-officedocument.themeOverride+xml"/>
  <Override PartName="/xl/charts/chart16.xml" ContentType="application/vnd.openxmlformats-officedocument.drawingml.chart+xml"/>
  <Override PartName="/xl/theme/themeOverride13.xml" ContentType="application/vnd.openxmlformats-officedocument.themeOverride+xml"/>
  <Override PartName="/xl/charts/chart17.xml" ContentType="application/vnd.openxmlformats-officedocument.drawingml.chart+xml"/>
  <Override PartName="/xl/theme/themeOverride14.xml" ContentType="application/vnd.openxmlformats-officedocument.themeOverride+xml"/>
  <Override PartName="/xl/charts/chart18.xml" ContentType="application/vnd.openxmlformats-officedocument.drawingml.chart+xml"/>
  <Override PartName="/xl/theme/themeOverride15.xml" ContentType="application/vnd.openxmlformats-officedocument.themeOverride+xml"/>
  <Override PartName="/xl/charts/chart19.xml" ContentType="application/vnd.openxmlformats-officedocument.drawingml.chart+xml"/>
  <Override PartName="/xl/theme/themeOverride16.xml" ContentType="application/vnd.openxmlformats-officedocument.themeOverride+xml"/>
  <Override PartName="/xl/charts/chart20.xml" ContentType="application/vnd.openxmlformats-officedocument.drawingml.chart+xml"/>
  <Override PartName="/xl/theme/themeOverride17.xml" ContentType="application/vnd.openxmlformats-officedocument.themeOverride+xml"/>
  <Override PartName="/xl/charts/chart21.xml" ContentType="application/vnd.openxmlformats-officedocument.drawingml.chart+xml"/>
  <Override PartName="/xl/theme/themeOverride18.xml" ContentType="application/vnd.openxmlformats-officedocument.themeOverrid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79A" lockStructure="1"/>
  <bookViews>
    <workbookView xWindow="120" yWindow="195" windowWidth="20115" windowHeight="13035"/>
  </bookViews>
  <sheets>
    <sheet name="Statistical Analysis" sheetId="2" r:id="rId1"/>
    <sheet name="Disorder Probability" sheetId="5" r:id="rId2"/>
    <sheet name="Individual Graphs" sheetId="3" r:id="rId3"/>
    <sheet name="df" sheetId="4" r:id="rId4"/>
  </sheets>
  <calcPr calcId="145621"/>
</workbook>
</file>

<file path=xl/calcChain.xml><?xml version="1.0" encoding="utf-8"?>
<calcChain xmlns="http://schemas.openxmlformats.org/spreadsheetml/2006/main">
  <c r="A3" i="5" l="1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C21" i="5" l="1"/>
  <c r="B21" i="5"/>
  <c r="C23" i="2"/>
  <c r="C21" i="2"/>
  <c r="D4" i="2" l="1"/>
  <c r="D3" i="2"/>
  <c r="D3" i="5" l="1"/>
  <c r="D19" i="2"/>
  <c r="D20" i="2"/>
  <c r="D5" i="2"/>
  <c r="D6" i="2"/>
  <c r="D7" i="2"/>
  <c r="D8" i="2"/>
  <c r="D9" i="2"/>
  <c r="D10" i="2"/>
  <c r="D12" i="2"/>
  <c r="D13" i="2"/>
  <c r="D14" i="2"/>
  <c r="D15" i="2"/>
  <c r="D16" i="2"/>
  <c r="D17" i="2"/>
  <c r="D18" i="2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3" i="5"/>
  <c r="D4" i="5"/>
  <c r="F4" i="5" s="1"/>
  <c r="D5" i="5"/>
  <c r="F5" i="5" s="1"/>
  <c r="D6" i="5"/>
  <c r="F6" i="5" s="1"/>
  <c r="D7" i="5"/>
  <c r="F7" i="5" s="1"/>
  <c r="D8" i="5"/>
  <c r="F8" i="5" s="1"/>
  <c r="D9" i="5"/>
  <c r="F9" i="5" s="1"/>
  <c r="D10" i="5"/>
  <c r="F10" i="5" s="1"/>
  <c r="D11" i="5"/>
  <c r="F11" i="5" s="1"/>
  <c r="D12" i="5"/>
  <c r="F12" i="5" s="1"/>
  <c r="D13" i="5"/>
  <c r="F13" i="5" s="1"/>
  <c r="D14" i="5"/>
  <c r="D15" i="5"/>
  <c r="F15" i="5" s="1"/>
  <c r="D16" i="5"/>
  <c r="D17" i="5"/>
  <c r="D18" i="5"/>
  <c r="D19" i="5"/>
  <c r="D20" i="5"/>
  <c r="F20" i="5" s="1"/>
  <c r="E21" i="5"/>
  <c r="D21" i="5"/>
  <c r="F19" i="5" l="1"/>
  <c r="F18" i="5"/>
  <c r="F17" i="5"/>
  <c r="F16" i="5"/>
  <c r="F14" i="5"/>
  <c r="B21" i="2"/>
  <c r="D21" i="2" s="1"/>
  <c r="D11" i="2"/>
  <c r="B23" i="2"/>
  <c r="F3" i="5"/>
  <c r="F21" i="5" s="1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3" i="2"/>
  <c r="G4" i="2" l="1"/>
  <c r="G5" i="2"/>
  <c r="G12" i="2"/>
  <c r="G13" i="2"/>
  <c r="G3" i="2"/>
  <c r="C22" i="2"/>
  <c r="C25" i="2"/>
  <c r="F4" i="2" l="1"/>
  <c r="F5" i="2"/>
  <c r="F12" i="2"/>
  <c r="F13" i="2"/>
  <c r="F3" i="2"/>
  <c r="F11" i="2" l="1"/>
  <c r="G11" i="2"/>
  <c r="F10" i="2"/>
  <c r="G10" i="2"/>
  <c r="F9" i="2"/>
  <c r="G9" i="2"/>
  <c r="F20" i="2"/>
  <c r="G20" i="2"/>
  <c r="F18" i="2"/>
  <c r="G18" i="2"/>
  <c r="F16" i="2"/>
  <c r="G16" i="2"/>
  <c r="F7" i="2"/>
  <c r="G7" i="2"/>
  <c r="F14" i="2"/>
  <c r="G14" i="2"/>
  <c r="F19" i="2"/>
  <c r="G19" i="2"/>
  <c r="F17" i="2"/>
  <c r="G17" i="2"/>
  <c r="F15" i="2"/>
  <c r="G15" i="2"/>
  <c r="F6" i="2"/>
  <c r="G6" i="2"/>
  <c r="G8" i="2"/>
  <c r="B22" i="2"/>
  <c r="B25" i="2"/>
  <c r="B29" i="2"/>
  <c r="F8" i="2"/>
  <c r="E21" i="2"/>
  <c r="G21" i="2" l="1"/>
  <c r="H19" i="2" s="1"/>
  <c r="I19" i="2" s="1"/>
  <c r="F21" i="2"/>
  <c r="C24" i="2"/>
  <c r="B24" i="2"/>
  <c r="H16" i="2" l="1"/>
  <c r="I16" i="2" s="1"/>
  <c r="H10" i="2"/>
  <c r="I10" i="2" s="1"/>
  <c r="H4" i="2"/>
  <c r="I4" i="2" s="1"/>
  <c r="H7" i="2"/>
  <c r="I7" i="2" s="1"/>
  <c r="H6" i="2"/>
  <c r="I6" i="2" s="1"/>
  <c r="H5" i="2"/>
  <c r="I5" i="2" s="1"/>
  <c r="H9" i="2"/>
  <c r="I9" i="2" s="1"/>
  <c r="H8" i="2"/>
  <c r="I8" i="2" s="1"/>
  <c r="H12" i="2"/>
  <c r="I12" i="2" s="1"/>
  <c r="H11" i="2"/>
  <c r="I11" i="2" s="1"/>
  <c r="H13" i="2"/>
  <c r="I13" i="2" s="1"/>
  <c r="H20" i="2"/>
  <c r="I20" i="2" s="1"/>
  <c r="H17" i="2"/>
  <c r="I17" i="2" s="1"/>
  <c r="H18" i="2"/>
  <c r="I18" i="2" s="1"/>
  <c r="H15" i="2"/>
  <c r="I15" i="2" s="1"/>
  <c r="H14" i="2"/>
  <c r="I14" i="2" s="1"/>
  <c r="H3" i="2"/>
  <c r="I3" i="2" l="1"/>
  <c r="I21" i="2" s="1"/>
  <c r="B26" i="2" s="1"/>
  <c r="B27" i="2" l="1"/>
  <c r="B28" i="2" s="1"/>
  <c r="B38" i="2" s="1"/>
</calcChain>
</file>

<file path=xl/sharedStrings.xml><?xml version="1.0" encoding="utf-8"?>
<sst xmlns="http://schemas.openxmlformats.org/spreadsheetml/2006/main" count="82" uniqueCount="70">
  <si>
    <t>STUDENT</t>
  </si>
  <si>
    <t>Degree of Anxiety</t>
  </si>
  <si>
    <t>Class Averages:</t>
  </si>
  <si>
    <t>Pre-Treatment</t>
  </si>
  <si>
    <t>Anxiety Level</t>
  </si>
  <si>
    <t>Post-Treatment</t>
  </si>
  <si>
    <t>Refer to</t>
  </si>
  <si>
    <t>Mental Health</t>
  </si>
  <si>
    <t>0 - 39</t>
  </si>
  <si>
    <t>40 - 54</t>
  </si>
  <si>
    <t>55 - 59</t>
  </si>
  <si>
    <t>High Average</t>
  </si>
  <si>
    <t>Average</t>
  </si>
  <si>
    <t>Low</t>
  </si>
  <si>
    <t>60 - 64</t>
  </si>
  <si>
    <t>Slightly Elevated</t>
  </si>
  <si>
    <t>Elevated</t>
  </si>
  <si>
    <t>65 - 69</t>
  </si>
  <si>
    <t>70 +</t>
  </si>
  <si>
    <t>Very Elevated</t>
  </si>
  <si>
    <t>T-Score Range</t>
  </si>
  <si>
    <t>DIFF</t>
  </si>
  <si>
    <t>D-D mean</t>
  </si>
  <si>
    <t>Squared</t>
  </si>
  <si>
    <t>Pre &amp; Post</t>
  </si>
  <si>
    <t>SUM =</t>
  </si>
  <si>
    <t>N =</t>
  </si>
  <si>
    <t>Mean =</t>
  </si>
  <si>
    <t>SD =</t>
  </si>
  <si>
    <t>degrees of freedom =</t>
  </si>
  <si>
    <r>
      <t xml:space="preserve">t </t>
    </r>
    <r>
      <rPr>
        <sz val="8"/>
        <color theme="1"/>
        <rFont val="Calibri"/>
        <family val="2"/>
        <scheme val="minor"/>
      </rPr>
      <t xml:space="preserve">critical </t>
    </r>
    <r>
      <rPr>
        <sz val="11"/>
        <color theme="1"/>
        <rFont val="Calibri"/>
        <family val="2"/>
        <scheme val="minor"/>
      </rPr>
      <t>@ .05 =</t>
    </r>
  </si>
  <si>
    <t>Pre-Test</t>
  </si>
  <si>
    <t>T-score</t>
  </si>
  <si>
    <t>Post-Test</t>
  </si>
  <si>
    <t>NAMES</t>
  </si>
  <si>
    <t>This is the 90% confidence level.</t>
  </si>
  <si>
    <t>This is the 95% confidence level.</t>
  </si>
  <si>
    <r>
      <t xml:space="preserve">t </t>
    </r>
    <r>
      <rPr>
        <sz val="8"/>
        <color theme="0" tint="-0.499984740745262"/>
        <rFont val="Calibri"/>
        <family val="2"/>
        <scheme val="minor"/>
      </rPr>
      <t xml:space="preserve">critical </t>
    </r>
    <r>
      <rPr>
        <sz val="11"/>
        <color theme="0" tint="-0.499984740745262"/>
        <rFont val="Calibri"/>
        <family val="2"/>
        <scheme val="minor"/>
      </rPr>
      <t>@ .10 =</t>
    </r>
  </si>
  <si>
    <t>Within subjects t-test =</t>
  </si>
  <si>
    <t>Anxiety Probability</t>
  </si>
  <si>
    <t>Pre-Test Score</t>
  </si>
  <si>
    <t>Probability Score</t>
  </si>
  <si>
    <t>Borderline</t>
  </si>
  <si>
    <t>High</t>
  </si>
  <si>
    <t>Very High</t>
  </si>
  <si>
    <t>Conclusion:</t>
  </si>
  <si>
    <t>Post-Test Score</t>
  </si>
  <si>
    <t>Probability of Anxiety Disorder</t>
  </si>
  <si>
    <t>Probability of</t>
  </si>
  <si>
    <t>Anxiety Disorder</t>
  </si>
  <si>
    <t>Total Referrals</t>
  </si>
  <si>
    <t>Formula 1 =</t>
  </si>
  <si>
    <t>Formula 2 =</t>
  </si>
  <si>
    <t>Geri</t>
  </si>
  <si>
    <t>Judy</t>
  </si>
  <si>
    <t>Darren</t>
  </si>
  <si>
    <t>Cynthia</t>
  </si>
  <si>
    <t>Dorthy</t>
  </si>
  <si>
    <t>Maria</t>
  </si>
  <si>
    <t>Sandy</t>
  </si>
  <si>
    <t>Katrina</t>
  </si>
  <si>
    <t>Ralph</t>
  </si>
  <si>
    <t>john</t>
  </si>
  <si>
    <t>Joseph</t>
  </si>
  <si>
    <t>Barbara</t>
  </si>
  <si>
    <t>Henry</t>
  </si>
  <si>
    <t>Tara</t>
  </si>
  <si>
    <t>Cindy</t>
  </si>
  <si>
    <t>Sam</t>
  </si>
  <si>
    <t>Jeff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</si>
</sst>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C0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4" tint="0.79998168889431442"/>
        <bgColor indexed="64"/>
      </patternFill>
    </fill>
  </fills>
  <borders count="5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/>
      <right style="medium">
        <color rgb="FFFF0000"/>
      </right>
      <top style="thin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/>
      <bottom style="thin">
        <color theme="0" tint="-0.34998626667073579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rgb="FFFF0000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4" borderId="3" xfId="0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2" borderId="0" xfId="0" applyFill="1"/>
    <xf numFmtId="0" fontId="1" fillId="5" borderId="2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1" fontId="1" fillId="4" borderId="4" xfId="0" applyNumberFormat="1" applyFont="1" applyFill="1" applyBorder="1" applyAlignment="1">
      <alignment horizontal="center"/>
    </xf>
    <xf numFmtId="1" fontId="1" fillId="6" borderId="4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3" fillId="7" borderId="12" xfId="0" applyFont="1" applyFill="1" applyBorder="1" applyAlignment="1">
      <alignment horizontal="center"/>
    </xf>
    <xf numFmtId="0" fontId="3" fillId="7" borderId="13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0" fillId="6" borderId="21" xfId="0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2" fillId="8" borderId="23" xfId="0" applyFont="1" applyFill="1" applyBorder="1" applyAlignment="1">
      <alignment horizontal="center"/>
    </xf>
    <xf numFmtId="0" fontId="7" fillId="8" borderId="15" xfId="0" applyFont="1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49" fontId="0" fillId="9" borderId="4" xfId="0" applyNumberFormat="1" applyFill="1" applyBorder="1" applyAlignment="1">
      <alignment horizontal="center"/>
    </xf>
    <xf numFmtId="0" fontId="0" fillId="9" borderId="4" xfId="0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8" fillId="2" borderId="0" xfId="0" applyFont="1" applyFill="1"/>
    <xf numFmtId="0" fontId="1" fillId="2" borderId="0" xfId="0" applyFont="1" applyFill="1"/>
    <xf numFmtId="0" fontId="0" fillId="0" borderId="28" xfId="0" applyFont="1" applyFill="1" applyBorder="1" applyAlignment="1">
      <alignment horizontal="center"/>
    </xf>
    <xf numFmtId="0" fontId="0" fillId="0" borderId="29" xfId="0" applyFont="1" applyFill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26" xfId="0" applyFont="1" applyFill="1" applyBorder="1" applyAlignment="1">
      <alignment horizontal="center"/>
    </xf>
    <xf numFmtId="0" fontId="0" fillId="0" borderId="27" xfId="0" applyFont="1" applyFill="1" applyBorder="1" applyAlignment="1">
      <alignment horizontal="center"/>
    </xf>
    <xf numFmtId="0" fontId="0" fillId="3" borderId="32" xfId="0" applyFill="1" applyBorder="1" applyAlignment="1">
      <alignment horizontal="center"/>
    </xf>
    <xf numFmtId="0" fontId="0" fillId="3" borderId="33" xfId="0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3" borderId="34" xfId="0" applyFill="1" applyBorder="1" applyAlignment="1">
      <alignment horizontal="center"/>
    </xf>
    <xf numFmtId="0" fontId="0" fillId="3" borderId="35" xfId="0" applyFill="1" applyBorder="1" applyAlignment="1">
      <alignment horizontal="center"/>
    </xf>
    <xf numFmtId="0" fontId="0" fillId="3" borderId="36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1" fillId="10" borderId="22" xfId="0" applyFont="1" applyFill="1" applyBorder="1" applyAlignment="1">
      <alignment horizontal="center"/>
    </xf>
    <xf numFmtId="0" fontId="1" fillId="10" borderId="30" xfId="0" applyFont="1" applyFill="1" applyBorder="1" applyAlignment="1">
      <alignment horizontal="center"/>
    </xf>
    <xf numFmtId="0" fontId="0" fillId="2" borderId="0" xfId="0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0" fillId="2" borderId="0" xfId="0" applyFill="1" applyAlignment="1">
      <alignment horizontal="right"/>
    </xf>
    <xf numFmtId="1" fontId="5" fillId="2" borderId="0" xfId="0" applyNumberFormat="1" applyFont="1" applyFill="1" applyAlignment="1">
      <alignment horizontal="center"/>
    </xf>
    <xf numFmtId="2" fontId="5" fillId="2" borderId="0" xfId="0" applyNumberFormat="1" applyFont="1" applyFill="1" applyAlignment="1">
      <alignment horizontal="center"/>
    </xf>
    <xf numFmtId="2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0" xfId="0" applyFont="1" applyFill="1"/>
    <xf numFmtId="0" fontId="1" fillId="2" borderId="0" xfId="0" applyFont="1" applyFill="1" applyAlignment="1">
      <alignment horizontal="right"/>
    </xf>
    <xf numFmtId="0" fontId="0" fillId="2" borderId="0" xfId="0" applyFont="1" applyFill="1" applyBorder="1"/>
    <xf numFmtId="2" fontId="0" fillId="2" borderId="0" xfId="0" applyNumberFormat="1" applyFill="1" applyAlignment="1">
      <alignment horizontal="center"/>
    </xf>
    <xf numFmtId="11" fontId="0" fillId="2" borderId="0" xfId="0" applyNumberFormat="1" applyFill="1"/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2" fontId="5" fillId="2" borderId="14" xfId="0" applyNumberFormat="1" applyFont="1" applyFill="1" applyBorder="1" applyAlignment="1">
      <alignment horizontal="center"/>
    </xf>
    <xf numFmtId="2" fontId="5" fillId="2" borderId="19" xfId="0" applyNumberFormat="1" applyFont="1" applyFill="1" applyBorder="1" applyAlignment="1">
      <alignment horizontal="center"/>
    </xf>
    <xf numFmtId="2" fontId="5" fillId="2" borderId="4" xfId="0" applyNumberFormat="1" applyFont="1" applyFill="1" applyBorder="1" applyAlignment="1">
      <alignment horizontal="center"/>
    </xf>
    <xf numFmtId="2" fontId="5" fillId="2" borderId="20" xfId="0" applyNumberFormat="1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2" fontId="0" fillId="2" borderId="18" xfId="0" applyNumberFormat="1" applyFill="1" applyBorder="1" applyAlignment="1">
      <alignment horizontal="center"/>
    </xf>
    <xf numFmtId="0" fontId="5" fillId="2" borderId="17" xfId="0" applyFont="1" applyFill="1" applyBorder="1"/>
    <xf numFmtId="2" fontId="0" fillId="9" borderId="4" xfId="0" applyNumberFormat="1" applyFill="1" applyBorder="1" applyAlignment="1">
      <alignment horizontal="center"/>
    </xf>
    <xf numFmtId="0" fontId="5" fillId="11" borderId="4" xfId="0" applyFont="1" applyFill="1" applyBorder="1" applyAlignment="1">
      <alignment horizontal="center"/>
    </xf>
    <xf numFmtId="0" fontId="2" fillId="8" borderId="40" xfId="0" applyFont="1" applyFill="1" applyBorder="1" applyAlignment="1" applyProtection="1">
      <alignment horizontal="center"/>
      <protection hidden="1"/>
    </xf>
    <xf numFmtId="0" fontId="1" fillId="5" borderId="43" xfId="0" applyFont="1" applyFill="1" applyBorder="1" applyAlignment="1" applyProtection="1">
      <alignment horizontal="center"/>
      <protection hidden="1"/>
    </xf>
    <xf numFmtId="0" fontId="1" fillId="5" borderId="44" xfId="0" applyFont="1" applyFill="1" applyBorder="1" applyAlignment="1">
      <alignment horizontal="center"/>
    </xf>
    <xf numFmtId="0" fontId="0" fillId="0" borderId="46" xfId="0" applyBorder="1" applyAlignment="1">
      <alignment horizontal="center"/>
    </xf>
    <xf numFmtId="1" fontId="1" fillId="4" borderId="48" xfId="0" applyNumberFormat="1" applyFont="1" applyFill="1" applyBorder="1" applyAlignment="1" applyProtection="1">
      <alignment horizontal="center"/>
      <protection hidden="1"/>
    </xf>
    <xf numFmtId="0" fontId="0" fillId="3" borderId="46" xfId="0" applyFill="1" applyBorder="1" applyAlignment="1">
      <alignment horizontal="center"/>
    </xf>
    <xf numFmtId="0" fontId="0" fillId="3" borderId="47" xfId="0" applyFill="1" applyBorder="1" applyAlignment="1">
      <alignment horizontal="center"/>
    </xf>
    <xf numFmtId="0" fontId="0" fillId="0" borderId="49" xfId="0" applyBorder="1" applyAlignment="1">
      <alignment horizontal="center"/>
    </xf>
    <xf numFmtId="0" fontId="1" fillId="6" borderId="51" xfId="0" applyFont="1" applyFill="1" applyBorder="1" applyAlignment="1">
      <alignment horizontal="center"/>
    </xf>
    <xf numFmtId="0" fontId="1" fillId="4" borderId="50" xfId="0" applyFont="1" applyFill="1" applyBorder="1" applyAlignment="1">
      <alignment horizontal="center"/>
    </xf>
    <xf numFmtId="0" fontId="1" fillId="6" borderId="52" xfId="0" applyFont="1" applyFill="1" applyBorder="1" applyAlignment="1">
      <alignment horizontal="center"/>
    </xf>
    <xf numFmtId="0" fontId="1" fillId="5" borderId="41" xfId="0" applyFont="1" applyFill="1" applyBorder="1" applyAlignment="1">
      <alignment horizontal="center"/>
    </xf>
    <xf numFmtId="0" fontId="1" fillId="4" borderId="45" xfId="0" applyFont="1" applyFill="1" applyBorder="1" applyAlignment="1">
      <alignment horizontal="center"/>
    </xf>
    <xf numFmtId="0" fontId="1" fillId="6" borderId="45" xfId="0" applyFont="1" applyFill="1" applyBorder="1" applyAlignment="1">
      <alignment horizontal="center"/>
    </xf>
    <xf numFmtId="0" fontId="1" fillId="6" borderId="53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1" fontId="1" fillId="6" borderId="54" xfId="0" applyNumberFormat="1" applyFont="1" applyFill="1" applyBorder="1" applyAlignment="1" applyProtection="1">
      <alignment horizontal="center"/>
      <protection hidden="1"/>
    </xf>
    <xf numFmtId="0" fontId="0" fillId="12" borderId="55" xfId="0" applyFill="1" applyBorder="1" applyAlignment="1">
      <alignment horizontal="center"/>
    </xf>
    <xf numFmtId="0" fontId="0" fillId="6" borderId="39" xfId="0" applyFont="1" applyFill="1" applyBorder="1" applyAlignment="1" applyProtection="1">
      <alignment horizontal="center"/>
      <protection hidden="1"/>
    </xf>
    <xf numFmtId="0" fontId="0" fillId="0" borderId="46" xfId="0" applyBorder="1" applyAlignment="1" applyProtection="1">
      <alignment horizontal="center"/>
      <protection locked="0"/>
    </xf>
    <xf numFmtId="0" fontId="0" fillId="0" borderId="47" xfId="0" applyBorder="1" applyAlignment="1" applyProtection="1">
      <alignment horizontal="center"/>
      <protection locked="0"/>
    </xf>
    <xf numFmtId="0" fontId="0" fillId="0" borderId="49" xfId="0" applyBorder="1" applyAlignment="1" applyProtection="1">
      <alignment horizontal="center"/>
      <protection locked="0"/>
    </xf>
    <xf numFmtId="2" fontId="5" fillId="2" borderId="6" xfId="0" applyNumberFormat="1" applyFont="1" applyFill="1" applyBorder="1" applyAlignment="1">
      <alignment horizontal="center"/>
    </xf>
    <xf numFmtId="0" fontId="5" fillId="13" borderId="4" xfId="0" applyFont="1" applyFill="1" applyBorder="1" applyAlignment="1">
      <alignment horizontal="center"/>
    </xf>
    <xf numFmtId="0" fontId="0" fillId="3" borderId="42" xfId="0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0ECF4"/>
      <color rgb="FFFFCCFF"/>
      <color rgb="FFFFFF99"/>
      <color rgb="FFFFFFCC"/>
      <color rgb="FFFFFFFF"/>
      <color rgb="FFA38FBB"/>
      <color rgb="FFF5E4E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7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8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Class Averages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B3A2C7"/>
            </a:solidFill>
          </c:spPr>
          <c:invertIfNegative val="1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('Statistical Analysis'!$B$2,'Statistical Analysis'!$C$2)</c:f>
              <c:strCache>
                <c:ptCount val="2"/>
                <c:pt idx="0">
                  <c:v>T-score</c:v>
                </c:pt>
                <c:pt idx="1">
                  <c:v>T-score</c:v>
                </c:pt>
              </c:strCache>
            </c:strRef>
          </c:cat>
          <c:val>
            <c:numRef>
              <c:f>('Statistical Analysis'!$B$21,'Statistical Analysis'!$C$21)</c:f>
              <c:numCache>
                <c:formatCode>0</c:formatCode>
                <c:ptCount val="2"/>
                <c:pt idx="0">
                  <c:v>70.666666666666671</c:v>
                </c:pt>
                <c:pt idx="1">
                  <c:v>58.111111111111114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C3D69B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939648"/>
        <c:axId val="204941184"/>
      </c:barChart>
      <c:catAx>
        <c:axId val="20493964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204941184"/>
        <c:crosses val="autoZero"/>
        <c:auto val="1"/>
        <c:lblAlgn val="ctr"/>
        <c:lblOffset val="100"/>
        <c:noMultiLvlLbl val="0"/>
      </c:catAx>
      <c:valAx>
        <c:axId val="204941184"/>
        <c:scaling>
          <c:orientation val="minMax"/>
          <c:max val="90"/>
          <c:min val="3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04939648"/>
        <c:crosses val="autoZero"/>
        <c:crossBetween val="between"/>
        <c:majorUnit val="5"/>
        <c:minorUnit val="2"/>
      </c:valAx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19050"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'Statistical Analysis'!$A$9</c:f>
              <c:strCache>
                <c:ptCount val="1"/>
                <c:pt idx="0">
                  <c:v>Katrina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('Statistical Analysis'!$B$2,'Statistical Analysis'!$C$2)</c:f>
              <c:strCache>
                <c:ptCount val="2"/>
                <c:pt idx="0">
                  <c:v>T-score</c:v>
                </c:pt>
                <c:pt idx="1">
                  <c:v>T-score</c:v>
                </c:pt>
              </c:strCache>
            </c:strRef>
          </c:cat>
          <c:val>
            <c:numRef>
              <c:f>('Statistical Analysis'!$B$9,'Statistical Analysis'!$C$9)</c:f>
              <c:numCache>
                <c:formatCode>General</c:formatCode>
                <c:ptCount val="2"/>
                <c:pt idx="0">
                  <c:v>65</c:v>
                </c:pt>
                <c:pt idx="1">
                  <c:v>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30464"/>
        <c:axId val="205232000"/>
      </c:barChart>
      <c:catAx>
        <c:axId val="205230464"/>
        <c:scaling>
          <c:orientation val="minMax"/>
        </c:scaling>
        <c:delete val="0"/>
        <c:axPos val="b"/>
        <c:majorTickMark val="out"/>
        <c:minorTickMark val="none"/>
        <c:tickLblPos val="nextTo"/>
        <c:crossAx val="205232000"/>
        <c:crosses val="autoZero"/>
        <c:auto val="1"/>
        <c:lblAlgn val="ctr"/>
        <c:lblOffset val="100"/>
        <c:noMultiLvlLbl val="0"/>
      </c:catAx>
      <c:valAx>
        <c:axId val="205232000"/>
        <c:scaling>
          <c:orientation val="minMax"/>
          <c:max val="90"/>
          <c:min val="3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5230464"/>
        <c:crosses val="autoZero"/>
        <c:crossBetween val="between"/>
        <c:majorUnit val="10"/>
        <c:minorUnit val="2"/>
      </c:valAx>
    </c:plotArea>
    <c:plotVisOnly val="1"/>
    <c:dispBlanksAs val="gap"/>
    <c:showDLblsOverMax val="0"/>
  </c:chart>
  <c:spPr>
    <a:ln w="19050"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'Statistical Analysis'!$A$10</c:f>
              <c:strCache>
                <c:ptCount val="1"/>
                <c:pt idx="0">
                  <c:v>Ralph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('Statistical Analysis'!$B$2,'Statistical Analysis'!$C$2)</c:f>
              <c:strCache>
                <c:ptCount val="2"/>
                <c:pt idx="0">
                  <c:v>T-score</c:v>
                </c:pt>
                <c:pt idx="1">
                  <c:v>T-score</c:v>
                </c:pt>
              </c:strCache>
            </c:strRef>
          </c:cat>
          <c:val>
            <c:numRef>
              <c:f>('Statistical Analysis'!$B$10,'Statistical Analysis'!$C$10)</c:f>
              <c:numCache>
                <c:formatCode>General</c:formatCode>
                <c:ptCount val="2"/>
                <c:pt idx="0">
                  <c:v>66</c:v>
                </c:pt>
                <c:pt idx="1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936512"/>
        <c:axId val="205938048"/>
      </c:barChart>
      <c:catAx>
        <c:axId val="205936512"/>
        <c:scaling>
          <c:orientation val="minMax"/>
        </c:scaling>
        <c:delete val="0"/>
        <c:axPos val="b"/>
        <c:majorTickMark val="out"/>
        <c:minorTickMark val="none"/>
        <c:tickLblPos val="nextTo"/>
        <c:crossAx val="205938048"/>
        <c:crosses val="autoZero"/>
        <c:auto val="1"/>
        <c:lblAlgn val="ctr"/>
        <c:lblOffset val="100"/>
        <c:noMultiLvlLbl val="0"/>
      </c:catAx>
      <c:valAx>
        <c:axId val="205938048"/>
        <c:scaling>
          <c:orientation val="minMax"/>
          <c:max val="90"/>
          <c:min val="3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5936512"/>
        <c:crosses val="autoZero"/>
        <c:crossBetween val="between"/>
        <c:majorUnit val="10"/>
        <c:minorUnit val="2"/>
      </c:valAx>
    </c:plotArea>
    <c:plotVisOnly val="1"/>
    <c:dispBlanksAs val="gap"/>
    <c:showDLblsOverMax val="0"/>
  </c:chart>
  <c:spPr>
    <a:ln w="19050"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'Statistical Analysis'!$A$11</c:f>
              <c:strCache>
                <c:ptCount val="1"/>
                <c:pt idx="0">
                  <c:v>john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('Statistical Analysis'!$B$2,'Statistical Analysis'!$C$2)</c:f>
              <c:strCache>
                <c:ptCount val="2"/>
                <c:pt idx="0">
                  <c:v>T-score</c:v>
                </c:pt>
                <c:pt idx="1">
                  <c:v>T-score</c:v>
                </c:pt>
              </c:strCache>
            </c:strRef>
          </c:cat>
          <c:val>
            <c:numRef>
              <c:f>('Statistical Analysis'!$B$11,'Statistical Analysis'!$C$11)</c:f>
              <c:numCache>
                <c:formatCode>General</c:formatCode>
                <c:ptCount val="2"/>
                <c:pt idx="0">
                  <c:v>77</c:v>
                </c:pt>
                <c:pt idx="1">
                  <c:v>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946240"/>
        <c:axId val="205587584"/>
      </c:barChart>
      <c:catAx>
        <c:axId val="205946240"/>
        <c:scaling>
          <c:orientation val="minMax"/>
        </c:scaling>
        <c:delete val="0"/>
        <c:axPos val="b"/>
        <c:majorTickMark val="out"/>
        <c:minorTickMark val="none"/>
        <c:tickLblPos val="nextTo"/>
        <c:crossAx val="205587584"/>
        <c:crosses val="autoZero"/>
        <c:auto val="1"/>
        <c:lblAlgn val="ctr"/>
        <c:lblOffset val="100"/>
        <c:noMultiLvlLbl val="0"/>
      </c:catAx>
      <c:valAx>
        <c:axId val="205587584"/>
        <c:scaling>
          <c:orientation val="minMax"/>
          <c:max val="90"/>
          <c:min val="3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5946240"/>
        <c:crosses val="autoZero"/>
        <c:crossBetween val="between"/>
        <c:majorUnit val="10"/>
        <c:minorUnit val="2"/>
      </c:valAx>
    </c:plotArea>
    <c:plotVisOnly val="1"/>
    <c:dispBlanksAs val="gap"/>
    <c:showDLblsOverMax val="0"/>
  </c:chart>
  <c:spPr>
    <a:ln w="19050"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'Statistical Analysis'!$A$12</c:f>
              <c:strCache>
                <c:ptCount val="1"/>
                <c:pt idx="0">
                  <c:v>Darren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('Statistical Analysis'!$B$2,'Statistical Analysis'!$C$2)</c:f>
              <c:strCache>
                <c:ptCount val="2"/>
                <c:pt idx="0">
                  <c:v>T-score</c:v>
                </c:pt>
                <c:pt idx="1">
                  <c:v>T-score</c:v>
                </c:pt>
              </c:strCache>
            </c:strRef>
          </c:cat>
          <c:val>
            <c:numRef>
              <c:f>('Statistical Analysis'!$B$12,'Statistical Analysis'!$C$12)</c:f>
              <c:numCache>
                <c:formatCode>General</c:formatCode>
                <c:ptCount val="2"/>
                <c:pt idx="0">
                  <c:v>69</c:v>
                </c:pt>
                <c:pt idx="1">
                  <c:v>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632640"/>
        <c:axId val="205634176"/>
      </c:barChart>
      <c:catAx>
        <c:axId val="205632640"/>
        <c:scaling>
          <c:orientation val="minMax"/>
        </c:scaling>
        <c:delete val="0"/>
        <c:axPos val="b"/>
        <c:majorTickMark val="out"/>
        <c:minorTickMark val="none"/>
        <c:tickLblPos val="nextTo"/>
        <c:crossAx val="205634176"/>
        <c:crosses val="autoZero"/>
        <c:auto val="1"/>
        <c:lblAlgn val="ctr"/>
        <c:lblOffset val="100"/>
        <c:noMultiLvlLbl val="0"/>
      </c:catAx>
      <c:valAx>
        <c:axId val="205634176"/>
        <c:scaling>
          <c:orientation val="minMax"/>
          <c:max val="90"/>
          <c:min val="3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5632640"/>
        <c:crosses val="autoZero"/>
        <c:crossBetween val="between"/>
        <c:majorUnit val="10"/>
        <c:minorUnit val="2"/>
      </c:valAx>
    </c:plotArea>
    <c:plotVisOnly val="1"/>
    <c:dispBlanksAs val="gap"/>
    <c:showDLblsOverMax val="0"/>
  </c:chart>
  <c:spPr>
    <a:ln w="19050"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'Statistical Analysis'!$A$13</c:f>
              <c:strCache>
                <c:ptCount val="1"/>
                <c:pt idx="0">
                  <c:v>Geri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('Statistical Analysis'!$B$2,'Statistical Analysis'!$C$2)</c:f>
              <c:strCache>
                <c:ptCount val="2"/>
                <c:pt idx="0">
                  <c:v>T-score</c:v>
                </c:pt>
                <c:pt idx="1">
                  <c:v>T-score</c:v>
                </c:pt>
              </c:strCache>
            </c:strRef>
          </c:cat>
          <c:val>
            <c:numRef>
              <c:f>('Statistical Analysis'!$B$13,'Statistical Analysis'!$C$13)</c:f>
              <c:numCache>
                <c:formatCode>General</c:formatCode>
                <c:ptCount val="2"/>
                <c:pt idx="0">
                  <c:v>64</c:v>
                </c:pt>
                <c:pt idx="1">
                  <c:v>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650560"/>
        <c:axId val="205672832"/>
      </c:barChart>
      <c:catAx>
        <c:axId val="205650560"/>
        <c:scaling>
          <c:orientation val="minMax"/>
        </c:scaling>
        <c:delete val="0"/>
        <c:axPos val="b"/>
        <c:majorTickMark val="out"/>
        <c:minorTickMark val="none"/>
        <c:tickLblPos val="nextTo"/>
        <c:crossAx val="205672832"/>
        <c:crosses val="autoZero"/>
        <c:auto val="1"/>
        <c:lblAlgn val="ctr"/>
        <c:lblOffset val="100"/>
        <c:noMultiLvlLbl val="0"/>
      </c:catAx>
      <c:valAx>
        <c:axId val="205672832"/>
        <c:scaling>
          <c:orientation val="minMax"/>
          <c:max val="90"/>
          <c:min val="3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5650560"/>
        <c:crosses val="autoZero"/>
        <c:crossBetween val="between"/>
        <c:majorUnit val="10"/>
        <c:minorUnit val="2"/>
      </c:valAx>
    </c:plotArea>
    <c:plotVisOnly val="1"/>
    <c:dispBlanksAs val="gap"/>
    <c:showDLblsOverMax val="0"/>
  </c:chart>
  <c:spPr>
    <a:ln w="19050"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'Statistical Analysis'!$A$14</c:f>
              <c:strCache>
                <c:ptCount val="1"/>
                <c:pt idx="0">
                  <c:v>Joseph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('Statistical Analysis'!$B$2,'Statistical Analysis'!$C$2)</c:f>
              <c:strCache>
                <c:ptCount val="2"/>
                <c:pt idx="0">
                  <c:v>T-score</c:v>
                </c:pt>
                <c:pt idx="1">
                  <c:v>T-score</c:v>
                </c:pt>
              </c:strCache>
            </c:strRef>
          </c:cat>
          <c:val>
            <c:numRef>
              <c:f>('Statistical Analysis'!$B$14,'Statistical Analysis'!$C$14)</c:f>
              <c:numCache>
                <c:formatCode>General</c:formatCode>
                <c:ptCount val="2"/>
                <c:pt idx="0">
                  <c:v>66</c:v>
                </c:pt>
                <c:pt idx="1">
                  <c:v>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697408"/>
        <c:axId val="205698944"/>
      </c:barChart>
      <c:catAx>
        <c:axId val="205697408"/>
        <c:scaling>
          <c:orientation val="minMax"/>
        </c:scaling>
        <c:delete val="0"/>
        <c:axPos val="b"/>
        <c:majorTickMark val="out"/>
        <c:minorTickMark val="none"/>
        <c:tickLblPos val="nextTo"/>
        <c:crossAx val="205698944"/>
        <c:crosses val="autoZero"/>
        <c:auto val="1"/>
        <c:lblAlgn val="ctr"/>
        <c:lblOffset val="100"/>
        <c:noMultiLvlLbl val="0"/>
      </c:catAx>
      <c:valAx>
        <c:axId val="205698944"/>
        <c:scaling>
          <c:orientation val="minMax"/>
          <c:max val="90"/>
          <c:min val="3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5697408"/>
        <c:crosses val="autoZero"/>
        <c:crossBetween val="between"/>
        <c:majorUnit val="10"/>
        <c:minorUnit val="2"/>
      </c:valAx>
    </c:plotArea>
    <c:plotVisOnly val="1"/>
    <c:dispBlanksAs val="gap"/>
    <c:showDLblsOverMax val="0"/>
  </c:chart>
  <c:spPr>
    <a:ln w="19050"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'Statistical Analysis'!$A$15</c:f>
              <c:strCache>
                <c:ptCount val="1"/>
                <c:pt idx="0">
                  <c:v>Barbara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('Statistical Analysis'!$B$2,'Statistical Analysis'!$C$2)</c:f>
              <c:strCache>
                <c:ptCount val="2"/>
                <c:pt idx="0">
                  <c:v>T-score</c:v>
                </c:pt>
                <c:pt idx="1">
                  <c:v>T-score</c:v>
                </c:pt>
              </c:strCache>
            </c:strRef>
          </c:cat>
          <c:val>
            <c:numRef>
              <c:f>('Statistical Analysis'!$B$15,'Statistical Analysis'!$C$15)</c:f>
              <c:numCache>
                <c:formatCode>General</c:formatCode>
                <c:ptCount val="2"/>
                <c:pt idx="0">
                  <c:v>73</c:v>
                </c:pt>
                <c:pt idx="1">
                  <c:v>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748096"/>
        <c:axId val="205749632"/>
      </c:barChart>
      <c:catAx>
        <c:axId val="205748096"/>
        <c:scaling>
          <c:orientation val="minMax"/>
        </c:scaling>
        <c:delete val="0"/>
        <c:axPos val="b"/>
        <c:majorTickMark val="out"/>
        <c:minorTickMark val="none"/>
        <c:tickLblPos val="nextTo"/>
        <c:crossAx val="205749632"/>
        <c:crosses val="autoZero"/>
        <c:auto val="1"/>
        <c:lblAlgn val="ctr"/>
        <c:lblOffset val="100"/>
        <c:noMultiLvlLbl val="0"/>
      </c:catAx>
      <c:valAx>
        <c:axId val="205749632"/>
        <c:scaling>
          <c:orientation val="minMax"/>
          <c:max val="90"/>
          <c:min val="3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5748096"/>
        <c:crosses val="autoZero"/>
        <c:crossBetween val="between"/>
        <c:majorUnit val="10"/>
        <c:minorUnit val="2"/>
      </c:valAx>
    </c:plotArea>
    <c:plotVisOnly val="1"/>
    <c:dispBlanksAs val="gap"/>
    <c:showDLblsOverMax val="0"/>
  </c:chart>
  <c:spPr>
    <a:ln w="19050"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'Statistical Analysis'!$A$16</c:f>
              <c:strCache>
                <c:ptCount val="1"/>
                <c:pt idx="0">
                  <c:v>Henry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('Statistical Analysis'!$B$2,'Statistical Analysis'!$C$2)</c:f>
              <c:strCache>
                <c:ptCount val="2"/>
                <c:pt idx="0">
                  <c:v>T-score</c:v>
                </c:pt>
                <c:pt idx="1">
                  <c:v>T-score</c:v>
                </c:pt>
              </c:strCache>
            </c:strRef>
          </c:cat>
          <c:val>
            <c:numRef>
              <c:f>('Statistical Analysis'!$B$16,'Statistical Analysis'!$C$16)</c:f>
              <c:numCache>
                <c:formatCode>General</c:formatCode>
                <c:ptCount val="2"/>
                <c:pt idx="0">
                  <c:v>76</c:v>
                </c:pt>
                <c:pt idx="1">
                  <c:v>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779328"/>
        <c:axId val="205780864"/>
      </c:barChart>
      <c:catAx>
        <c:axId val="205779328"/>
        <c:scaling>
          <c:orientation val="minMax"/>
        </c:scaling>
        <c:delete val="0"/>
        <c:axPos val="b"/>
        <c:majorTickMark val="out"/>
        <c:minorTickMark val="none"/>
        <c:tickLblPos val="nextTo"/>
        <c:crossAx val="205780864"/>
        <c:crosses val="autoZero"/>
        <c:auto val="1"/>
        <c:lblAlgn val="ctr"/>
        <c:lblOffset val="100"/>
        <c:noMultiLvlLbl val="0"/>
      </c:catAx>
      <c:valAx>
        <c:axId val="205780864"/>
        <c:scaling>
          <c:orientation val="minMax"/>
          <c:max val="90"/>
          <c:min val="3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5779328"/>
        <c:crosses val="autoZero"/>
        <c:crossBetween val="between"/>
        <c:majorUnit val="10"/>
        <c:minorUnit val="2"/>
      </c:valAx>
    </c:plotArea>
    <c:plotVisOnly val="1"/>
    <c:dispBlanksAs val="gap"/>
    <c:showDLblsOverMax val="0"/>
  </c:chart>
  <c:spPr>
    <a:ln w="19050"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'Statistical Analysis'!$A$17</c:f>
              <c:strCache>
                <c:ptCount val="1"/>
                <c:pt idx="0">
                  <c:v>Tara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('Statistical Analysis'!$B$2,'Statistical Analysis'!$C$2)</c:f>
              <c:strCache>
                <c:ptCount val="2"/>
                <c:pt idx="0">
                  <c:v>T-score</c:v>
                </c:pt>
                <c:pt idx="1">
                  <c:v>T-score</c:v>
                </c:pt>
              </c:strCache>
            </c:strRef>
          </c:cat>
          <c:val>
            <c:numRef>
              <c:f>('Statistical Analysis'!$B$17,'Statistical Analysis'!$C$17)</c:f>
              <c:numCache>
                <c:formatCode>General</c:formatCode>
                <c:ptCount val="2"/>
                <c:pt idx="0">
                  <c:v>78</c:v>
                </c:pt>
                <c:pt idx="1">
                  <c:v>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096256"/>
        <c:axId val="206097792"/>
      </c:barChart>
      <c:catAx>
        <c:axId val="206096256"/>
        <c:scaling>
          <c:orientation val="minMax"/>
        </c:scaling>
        <c:delete val="0"/>
        <c:axPos val="b"/>
        <c:majorTickMark val="out"/>
        <c:minorTickMark val="none"/>
        <c:tickLblPos val="nextTo"/>
        <c:crossAx val="206097792"/>
        <c:crosses val="autoZero"/>
        <c:auto val="1"/>
        <c:lblAlgn val="ctr"/>
        <c:lblOffset val="100"/>
        <c:noMultiLvlLbl val="0"/>
      </c:catAx>
      <c:valAx>
        <c:axId val="206097792"/>
        <c:scaling>
          <c:orientation val="minMax"/>
          <c:max val="90"/>
          <c:min val="3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096256"/>
        <c:crosses val="autoZero"/>
        <c:crossBetween val="between"/>
        <c:majorUnit val="10"/>
        <c:minorUnit val="2"/>
      </c:valAx>
    </c:plotArea>
    <c:plotVisOnly val="1"/>
    <c:dispBlanksAs val="gap"/>
    <c:showDLblsOverMax val="0"/>
  </c:chart>
  <c:spPr>
    <a:ln w="19050"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'Statistical Analysis'!$A$18</c:f>
              <c:strCache>
                <c:ptCount val="1"/>
                <c:pt idx="0">
                  <c:v>Judy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('Statistical Analysis'!$B$2,'Statistical Analysis'!$C$2)</c:f>
              <c:strCache>
                <c:ptCount val="2"/>
                <c:pt idx="0">
                  <c:v>T-score</c:v>
                </c:pt>
                <c:pt idx="1">
                  <c:v>T-score</c:v>
                </c:pt>
              </c:strCache>
            </c:strRef>
          </c:cat>
          <c:val>
            <c:numRef>
              <c:f>('Statistical Analysis'!$B$18,'Statistical Analysis'!$C$18)</c:f>
              <c:numCache>
                <c:formatCode>General</c:formatCode>
                <c:ptCount val="2"/>
                <c:pt idx="0">
                  <c:v>64</c:v>
                </c:pt>
                <c:pt idx="1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0416"/>
        <c:axId val="206402688"/>
      </c:barChart>
      <c:catAx>
        <c:axId val="206380416"/>
        <c:scaling>
          <c:orientation val="minMax"/>
        </c:scaling>
        <c:delete val="0"/>
        <c:axPos val="b"/>
        <c:majorTickMark val="out"/>
        <c:minorTickMark val="none"/>
        <c:tickLblPos val="nextTo"/>
        <c:crossAx val="206402688"/>
        <c:crosses val="autoZero"/>
        <c:auto val="1"/>
        <c:lblAlgn val="ctr"/>
        <c:lblOffset val="100"/>
        <c:noMultiLvlLbl val="0"/>
      </c:catAx>
      <c:valAx>
        <c:axId val="206402688"/>
        <c:scaling>
          <c:orientation val="minMax"/>
          <c:max val="90"/>
          <c:min val="3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380416"/>
        <c:crosses val="autoZero"/>
        <c:crossBetween val="between"/>
        <c:majorUnit val="10"/>
        <c:minorUnit val="2"/>
      </c:valAx>
    </c:plotArea>
    <c:plotVisOnly val="1"/>
    <c:dispBlanksAs val="gap"/>
    <c:showDLblsOverMax val="0"/>
  </c:chart>
  <c:spPr>
    <a:ln w="19050"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30964778547593E-2"/>
          <c:y val="0.13282489114047405"/>
          <c:w val="0.94673538729372975"/>
          <c:h val="0.77869248424988924"/>
        </c:manualLayout>
      </c:layout>
      <c:barChart>
        <c:barDir val="col"/>
        <c:grouping val="clustered"/>
        <c:varyColors val="0"/>
        <c:ser>
          <c:idx val="0"/>
          <c:order val="0"/>
          <c:tx>
            <c:v>Pre-test T-score</c:v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'Statistical Analysis'!$A$3:$A$20</c:f>
              <c:strCache>
                <c:ptCount val="18"/>
                <c:pt idx="0">
                  <c:v>Jeff</c:v>
                </c:pt>
                <c:pt idx="1">
                  <c:v>Darren</c:v>
                </c:pt>
                <c:pt idx="2">
                  <c:v>Cynthia</c:v>
                </c:pt>
                <c:pt idx="3">
                  <c:v>Dorthy</c:v>
                </c:pt>
                <c:pt idx="4">
                  <c:v>Maria</c:v>
                </c:pt>
                <c:pt idx="5">
                  <c:v>Sandy</c:v>
                </c:pt>
                <c:pt idx="6">
                  <c:v>Katrina</c:v>
                </c:pt>
                <c:pt idx="7">
                  <c:v>Ralph</c:v>
                </c:pt>
                <c:pt idx="8">
                  <c:v>john</c:v>
                </c:pt>
                <c:pt idx="9">
                  <c:v>Darren</c:v>
                </c:pt>
                <c:pt idx="10">
                  <c:v>Geri</c:v>
                </c:pt>
                <c:pt idx="11">
                  <c:v>Joseph</c:v>
                </c:pt>
                <c:pt idx="12">
                  <c:v>Barbara</c:v>
                </c:pt>
                <c:pt idx="13">
                  <c:v>Henry</c:v>
                </c:pt>
                <c:pt idx="14">
                  <c:v>Tara</c:v>
                </c:pt>
                <c:pt idx="15">
                  <c:v>Judy</c:v>
                </c:pt>
                <c:pt idx="16">
                  <c:v>Cindy</c:v>
                </c:pt>
                <c:pt idx="17">
                  <c:v>Sam</c:v>
                </c:pt>
              </c:strCache>
            </c:strRef>
          </c:cat>
          <c:val>
            <c:numRef>
              <c:f>'Statistical Analysis'!$B$3:$B$20</c:f>
              <c:numCache>
                <c:formatCode>General</c:formatCode>
                <c:ptCount val="18"/>
                <c:pt idx="0">
                  <c:v>77</c:v>
                </c:pt>
                <c:pt idx="1">
                  <c:v>68</c:v>
                </c:pt>
                <c:pt idx="2">
                  <c:v>80</c:v>
                </c:pt>
                <c:pt idx="3">
                  <c:v>69</c:v>
                </c:pt>
                <c:pt idx="4">
                  <c:v>75</c:v>
                </c:pt>
                <c:pt idx="5">
                  <c:v>68</c:v>
                </c:pt>
                <c:pt idx="6">
                  <c:v>65</c:v>
                </c:pt>
                <c:pt idx="7">
                  <c:v>66</c:v>
                </c:pt>
                <c:pt idx="8">
                  <c:v>77</c:v>
                </c:pt>
                <c:pt idx="9">
                  <c:v>69</c:v>
                </c:pt>
                <c:pt idx="10">
                  <c:v>64</c:v>
                </c:pt>
                <c:pt idx="11">
                  <c:v>66</c:v>
                </c:pt>
                <c:pt idx="12">
                  <c:v>73</c:v>
                </c:pt>
                <c:pt idx="13">
                  <c:v>76</c:v>
                </c:pt>
                <c:pt idx="14">
                  <c:v>78</c:v>
                </c:pt>
                <c:pt idx="15">
                  <c:v>64</c:v>
                </c:pt>
                <c:pt idx="16">
                  <c:v>74</c:v>
                </c:pt>
                <c:pt idx="17">
                  <c:v>63</c:v>
                </c:pt>
              </c:numCache>
            </c:numRef>
          </c:val>
        </c:ser>
        <c:ser>
          <c:idx val="1"/>
          <c:order val="1"/>
          <c:tx>
            <c:v>Post-test T-score</c:v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'Statistical Analysis'!$A$3:$A$20</c:f>
              <c:strCache>
                <c:ptCount val="18"/>
                <c:pt idx="0">
                  <c:v>Jeff</c:v>
                </c:pt>
                <c:pt idx="1">
                  <c:v>Darren</c:v>
                </c:pt>
                <c:pt idx="2">
                  <c:v>Cynthia</c:v>
                </c:pt>
                <c:pt idx="3">
                  <c:v>Dorthy</c:v>
                </c:pt>
                <c:pt idx="4">
                  <c:v>Maria</c:v>
                </c:pt>
                <c:pt idx="5">
                  <c:v>Sandy</c:v>
                </c:pt>
                <c:pt idx="6">
                  <c:v>Katrina</c:v>
                </c:pt>
                <c:pt idx="7">
                  <c:v>Ralph</c:v>
                </c:pt>
                <c:pt idx="8">
                  <c:v>john</c:v>
                </c:pt>
                <c:pt idx="9">
                  <c:v>Darren</c:v>
                </c:pt>
                <c:pt idx="10">
                  <c:v>Geri</c:v>
                </c:pt>
                <c:pt idx="11">
                  <c:v>Joseph</c:v>
                </c:pt>
                <c:pt idx="12">
                  <c:v>Barbara</c:v>
                </c:pt>
                <c:pt idx="13">
                  <c:v>Henry</c:v>
                </c:pt>
                <c:pt idx="14">
                  <c:v>Tara</c:v>
                </c:pt>
                <c:pt idx="15">
                  <c:v>Judy</c:v>
                </c:pt>
                <c:pt idx="16">
                  <c:v>Cindy</c:v>
                </c:pt>
                <c:pt idx="17">
                  <c:v>Sam</c:v>
                </c:pt>
              </c:strCache>
            </c:strRef>
          </c:cat>
          <c:val>
            <c:numRef>
              <c:f>'Statistical Analysis'!$C$3:$C$20</c:f>
              <c:numCache>
                <c:formatCode>General</c:formatCode>
                <c:ptCount val="18"/>
                <c:pt idx="0">
                  <c:v>59</c:v>
                </c:pt>
                <c:pt idx="1">
                  <c:v>63</c:v>
                </c:pt>
                <c:pt idx="2">
                  <c:v>56</c:v>
                </c:pt>
                <c:pt idx="3">
                  <c:v>55</c:v>
                </c:pt>
                <c:pt idx="4">
                  <c:v>52</c:v>
                </c:pt>
                <c:pt idx="5">
                  <c:v>57</c:v>
                </c:pt>
                <c:pt idx="6">
                  <c:v>55</c:v>
                </c:pt>
                <c:pt idx="7">
                  <c:v>50</c:v>
                </c:pt>
                <c:pt idx="8">
                  <c:v>60</c:v>
                </c:pt>
                <c:pt idx="9">
                  <c:v>55</c:v>
                </c:pt>
                <c:pt idx="10">
                  <c:v>59</c:v>
                </c:pt>
                <c:pt idx="11">
                  <c:v>55</c:v>
                </c:pt>
                <c:pt idx="12">
                  <c:v>65</c:v>
                </c:pt>
                <c:pt idx="13">
                  <c:v>67</c:v>
                </c:pt>
                <c:pt idx="14">
                  <c:v>63</c:v>
                </c:pt>
                <c:pt idx="15">
                  <c:v>50</c:v>
                </c:pt>
                <c:pt idx="16">
                  <c:v>68</c:v>
                </c:pt>
                <c:pt idx="17">
                  <c:v>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979200"/>
        <c:axId val="204989184"/>
      </c:barChart>
      <c:catAx>
        <c:axId val="204979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4989184"/>
        <c:crosses val="autoZero"/>
        <c:auto val="1"/>
        <c:lblAlgn val="ctr"/>
        <c:lblOffset val="100"/>
        <c:noMultiLvlLbl val="0"/>
      </c:catAx>
      <c:valAx>
        <c:axId val="204989184"/>
        <c:scaling>
          <c:orientation val="minMax"/>
          <c:max val="90"/>
          <c:min val="3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4979200"/>
        <c:crosses val="autoZero"/>
        <c:crossBetween val="between"/>
        <c:majorUnit val="10"/>
        <c:minorUnit val="5"/>
      </c:valAx>
      <c:spPr>
        <a:gradFill flip="none" rotWithShape="1">
          <a:gsLst>
            <a:gs pos="0">
              <a:schemeClr val="accent2">
                <a:lumMod val="20000"/>
                <a:lumOff val="80000"/>
              </a:schemeClr>
            </a:gs>
            <a:gs pos="22000">
              <a:schemeClr val="accent2">
                <a:lumMod val="20000"/>
                <a:lumOff val="80000"/>
              </a:schemeClr>
            </a:gs>
            <a:gs pos="66000">
              <a:schemeClr val="bg1"/>
            </a:gs>
            <a:gs pos="100000">
              <a:schemeClr val="bg1"/>
            </a:gs>
          </a:gsLst>
          <a:lin ang="5400000" scaled="0"/>
          <a:tileRect/>
        </a:gradFill>
      </c:spPr>
    </c:plotArea>
    <c:legend>
      <c:legendPos val="t"/>
      <c:layout>
        <c:manualLayout>
          <c:xMode val="edge"/>
          <c:yMode val="edge"/>
          <c:x val="0.3672802922131696"/>
          <c:y val="2.8256058852698329E-2"/>
          <c:w val="0.26543941557366096"/>
          <c:h val="7.2418665796736031E-2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19050"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'Statistical Analysis'!$A$19</c:f>
              <c:strCache>
                <c:ptCount val="1"/>
                <c:pt idx="0">
                  <c:v>Cindy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('Statistical Analysis'!$B$2,'Statistical Analysis'!$C$2)</c:f>
              <c:strCache>
                <c:ptCount val="2"/>
                <c:pt idx="0">
                  <c:v>T-score</c:v>
                </c:pt>
                <c:pt idx="1">
                  <c:v>T-score</c:v>
                </c:pt>
              </c:strCache>
            </c:strRef>
          </c:cat>
          <c:val>
            <c:numRef>
              <c:f>('Statistical Analysis'!$B$19,'Statistical Analysis'!$C$19)</c:f>
              <c:numCache>
                <c:formatCode>General</c:formatCode>
                <c:ptCount val="2"/>
                <c:pt idx="0">
                  <c:v>74</c:v>
                </c:pt>
                <c:pt idx="1">
                  <c:v>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39552"/>
        <c:axId val="206441088"/>
      </c:barChart>
      <c:catAx>
        <c:axId val="206439552"/>
        <c:scaling>
          <c:orientation val="minMax"/>
        </c:scaling>
        <c:delete val="0"/>
        <c:axPos val="b"/>
        <c:majorTickMark val="out"/>
        <c:minorTickMark val="none"/>
        <c:tickLblPos val="nextTo"/>
        <c:crossAx val="206441088"/>
        <c:crosses val="autoZero"/>
        <c:auto val="1"/>
        <c:lblAlgn val="ctr"/>
        <c:lblOffset val="100"/>
        <c:noMultiLvlLbl val="0"/>
      </c:catAx>
      <c:valAx>
        <c:axId val="206441088"/>
        <c:scaling>
          <c:orientation val="minMax"/>
          <c:max val="90"/>
          <c:min val="3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439552"/>
        <c:crosses val="autoZero"/>
        <c:crossBetween val="between"/>
        <c:majorUnit val="10"/>
        <c:minorUnit val="2"/>
      </c:valAx>
    </c:plotArea>
    <c:plotVisOnly val="1"/>
    <c:dispBlanksAs val="gap"/>
    <c:showDLblsOverMax val="0"/>
  </c:chart>
  <c:spPr>
    <a:ln w="19050"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'Statistical Analysis'!$A$20</c:f>
              <c:strCache>
                <c:ptCount val="1"/>
                <c:pt idx="0">
                  <c:v>Sam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('Statistical Analysis'!$B$2,'Statistical Analysis'!$C$2)</c:f>
              <c:strCache>
                <c:ptCount val="2"/>
                <c:pt idx="0">
                  <c:v>T-score</c:v>
                </c:pt>
                <c:pt idx="1">
                  <c:v>T-score</c:v>
                </c:pt>
              </c:strCache>
            </c:strRef>
          </c:cat>
          <c:val>
            <c:numRef>
              <c:f>('Statistical Analysis'!$B$20,'Statistical Analysis'!$C$20)</c:f>
              <c:numCache>
                <c:formatCode>General</c:formatCode>
                <c:ptCount val="2"/>
                <c:pt idx="0">
                  <c:v>63</c:v>
                </c:pt>
                <c:pt idx="1">
                  <c:v>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73856"/>
        <c:axId val="206479744"/>
      </c:barChart>
      <c:catAx>
        <c:axId val="206473856"/>
        <c:scaling>
          <c:orientation val="minMax"/>
        </c:scaling>
        <c:delete val="0"/>
        <c:axPos val="b"/>
        <c:majorTickMark val="out"/>
        <c:minorTickMark val="none"/>
        <c:tickLblPos val="nextTo"/>
        <c:crossAx val="206479744"/>
        <c:crosses val="autoZero"/>
        <c:auto val="1"/>
        <c:lblAlgn val="ctr"/>
        <c:lblOffset val="100"/>
        <c:noMultiLvlLbl val="0"/>
      </c:catAx>
      <c:valAx>
        <c:axId val="206479744"/>
        <c:scaling>
          <c:orientation val="minMax"/>
          <c:max val="90"/>
          <c:min val="3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473856"/>
        <c:crosses val="autoZero"/>
        <c:crossBetween val="between"/>
        <c:majorUnit val="10"/>
        <c:minorUnit val="2"/>
      </c:valAx>
    </c:plotArea>
    <c:plotVisOnly val="1"/>
    <c:dispBlanksAs val="gap"/>
    <c:showDLblsOverMax val="0"/>
  </c:chart>
  <c:spPr>
    <a:ln w="19050"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'Disorder Probability'!$B$2</c:f>
              <c:strCache>
                <c:ptCount val="1"/>
                <c:pt idx="0">
                  <c:v>Pre-Test Score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'Disorder Probability'!$A$3:$A$20</c:f>
              <c:strCache>
                <c:ptCount val="18"/>
                <c:pt idx="0">
                  <c:v>Jeff</c:v>
                </c:pt>
                <c:pt idx="1">
                  <c:v>Darren</c:v>
                </c:pt>
                <c:pt idx="2">
                  <c:v>Cynthia</c:v>
                </c:pt>
                <c:pt idx="3">
                  <c:v>Dorthy</c:v>
                </c:pt>
                <c:pt idx="4">
                  <c:v>Maria</c:v>
                </c:pt>
                <c:pt idx="5">
                  <c:v>Sandy</c:v>
                </c:pt>
                <c:pt idx="6">
                  <c:v>Katrina</c:v>
                </c:pt>
                <c:pt idx="7">
                  <c:v>Ralph</c:v>
                </c:pt>
                <c:pt idx="8">
                  <c:v>john</c:v>
                </c:pt>
                <c:pt idx="9">
                  <c:v>Darren</c:v>
                </c:pt>
                <c:pt idx="10">
                  <c:v>Geri</c:v>
                </c:pt>
                <c:pt idx="11">
                  <c:v>Joseph</c:v>
                </c:pt>
                <c:pt idx="12">
                  <c:v>Barbara</c:v>
                </c:pt>
                <c:pt idx="13">
                  <c:v>Henry</c:v>
                </c:pt>
                <c:pt idx="14">
                  <c:v>Tara</c:v>
                </c:pt>
                <c:pt idx="15">
                  <c:v>Judy</c:v>
                </c:pt>
                <c:pt idx="16">
                  <c:v>Cindy</c:v>
                </c:pt>
                <c:pt idx="17">
                  <c:v>Sam</c:v>
                </c:pt>
              </c:strCache>
            </c:strRef>
          </c:cat>
          <c:val>
            <c:numRef>
              <c:f>'Disorder Probability'!$B$3:$B$20</c:f>
              <c:numCache>
                <c:formatCode>General</c:formatCode>
                <c:ptCount val="18"/>
                <c:pt idx="0">
                  <c:v>3</c:v>
                </c:pt>
                <c:pt idx="1">
                  <c:v>2</c:v>
                </c:pt>
                <c:pt idx="2">
                  <c:v>3</c:v>
                </c:pt>
                <c:pt idx="3">
                  <c:v>2</c:v>
                </c:pt>
                <c:pt idx="4">
                  <c:v>3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1</c:v>
                </c:pt>
                <c:pt idx="16">
                  <c:v>3</c:v>
                </c:pt>
                <c:pt idx="17">
                  <c:v>2</c:v>
                </c:pt>
              </c:numCache>
            </c:numRef>
          </c:val>
        </c:ser>
        <c:ser>
          <c:idx val="1"/>
          <c:order val="1"/>
          <c:tx>
            <c:strRef>
              <c:f>'Disorder Probability'!$C$2</c:f>
              <c:strCache>
                <c:ptCount val="1"/>
                <c:pt idx="0">
                  <c:v>Post-Test Score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'Disorder Probability'!$A$3:$A$20</c:f>
              <c:strCache>
                <c:ptCount val="18"/>
                <c:pt idx="0">
                  <c:v>Jeff</c:v>
                </c:pt>
                <c:pt idx="1">
                  <c:v>Darren</c:v>
                </c:pt>
                <c:pt idx="2">
                  <c:v>Cynthia</c:v>
                </c:pt>
                <c:pt idx="3">
                  <c:v>Dorthy</c:v>
                </c:pt>
                <c:pt idx="4">
                  <c:v>Maria</c:v>
                </c:pt>
                <c:pt idx="5">
                  <c:v>Sandy</c:v>
                </c:pt>
                <c:pt idx="6">
                  <c:v>Katrina</c:v>
                </c:pt>
                <c:pt idx="7">
                  <c:v>Ralph</c:v>
                </c:pt>
                <c:pt idx="8">
                  <c:v>john</c:v>
                </c:pt>
                <c:pt idx="9">
                  <c:v>Darren</c:v>
                </c:pt>
                <c:pt idx="10">
                  <c:v>Geri</c:v>
                </c:pt>
                <c:pt idx="11">
                  <c:v>Joseph</c:v>
                </c:pt>
                <c:pt idx="12">
                  <c:v>Barbara</c:v>
                </c:pt>
                <c:pt idx="13">
                  <c:v>Henry</c:v>
                </c:pt>
                <c:pt idx="14">
                  <c:v>Tara</c:v>
                </c:pt>
                <c:pt idx="15">
                  <c:v>Judy</c:v>
                </c:pt>
                <c:pt idx="16">
                  <c:v>Cindy</c:v>
                </c:pt>
                <c:pt idx="17">
                  <c:v>Sam</c:v>
                </c:pt>
              </c:strCache>
            </c:strRef>
          </c:cat>
          <c:val>
            <c:numRef>
              <c:f>'Disorder Probability'!$C$3:$C$20</c:f>
              <c:numCache>
                <c:formatCode>General</c:formatCode>
                <c:ptCount val="18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0</c:v>
                </c:pt>
                <c:pt idx="16">
                  <c:v>2</c:v>
                </c:pt>
                <c:pt idx="17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112640"/>
        <c:axId val="204114176"/>
      </c:barChart>
      <c:catAx>
        <c:axId val="204112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4114176"/>
        <c:crosses val="autoZero"/>
        <c:auto val="1"/>
        <c:lblAlgn val="ctr"/>
        <c:lblOffset val="100"/>
        <c:noMultiLvlLbl val="0"/>
      </c:catAx>
      <c:valAx>
        <c:axId val="204114176"/>
        <c:scaling>
          <c:orientation val="minMax"/>
          <c:max val="3.5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411264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 w="19050"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'Statistical Analysis'!$A$3</c:f>
              <c:strCache>
                <c:ptCount val="1"/>
                <c:pt idx="0">
                  <c:v>Jeff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'Statistical Analysis'!$B$2:$C$2</c:f>
              <c:strCache>
                <c:ptCount val="2"/>
                <c:pt idx="0">
                  <c:v>T-score</c:v>
                </c:pt>
                <c:pt idx="1">
                  <c:v>T-score</c:v>
                </c:pt>
              </c:strCache>
            </c:strRef>
          </c:cat>
          <c:val>
            <c:numRef>
              <c:f>'Statistical Analysis'!$B$3:$C$3</c:f>
              <c:numCache>
                <c:formatCode>General</c:formatCode>
                <c:ptCount val="2"/>
                <c:pt idx="0">
                  <c:v>77</c:v>
                </c:pt>
                <c:pt idx="1">
                  <c:v>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229632"/>
        <c:axId val="204272384"/>
      </c:barChart>
      <c:catAx>
        <c:axId val="204229632"/>
        <c:scaling>
          <c:orientation val="minMax"/>
        </c:scaling>
        <c:delete val="0"/>
        <c:axPos val="b"/>
        <c:majorTickMark val="out"/>
        <c:minorTickMark val="none"/>
        <c:tickLblPos val="nextTo"/>
        <c:crossAx val="204272384"/>
        <c:crosses val="autoZero"/>
        <c:auto val="1"/>
        <c:lblAlgn val="ctr"/>
        <c:lblOffset val="100"/>
        <c:noMultiLvlLbl val="0"/>
      </c:catAx>
      <c:valAx>
        <c:axId val="204272384"/>
        <c:scaling>
          <c:orientation val="minMax"/>
          <c:max val="90"/>
          <c:min val="3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4229632"/>
        <c:crosses val="autoZero"/>
        <c:crossBetween val="between"/>
        <c:majorUnit val="10"/>
        <c:minorUnit val="2"/>
      </c:valAx>
    </c:plotArea>
    <c:plotVisOnly val="1"/>
    <c:dispBlanksAs val="gap"/>
    <c:showDLblsOverMax val="0"/>
  </c:chart>
  <c:spPr>
    <a:ln w="19050"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'Statistical Analysis'!$A$5</c:f>
              <c:strCache>
                <c:ptCount val="1"/>
                <c:pt idx="0">
                  <c:v>Cynthia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('Statistical Analysis'!$B$2,'Statistical Analysis'!$C$2)</c:f>
              <c:strCache>
                <c:ptCount val="2"/>
                <c:pt idx="0">
                  <c:v>T-score</c:v>
                </c:pt>
                <c:pt idx="1">
                  <c:v>T-score</c:v>
                </c:pt>
              </c:strCache>
            </c:strRef>
          </c:cat>
          <c:val>
            <c:numRef>
              <c:f>('Statistical Analysis'!$B$5,'Statistical Analysis'!$C$5)</c:f>
              <c:numCache>
                <c:formatCode>General</c:formatCode>
                <c:ptCount val="2"/>
                <c:pt idx="0">
                  <c:v>80</c:v>
                </c:pt>
                <c:pt idx="1">
                  <c:v>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170368"/>
        <c:axId val="204171904"/>
      </c:barChart>
      <c:catAx>
        <c:axId val="204170368"/>
        <c:scaling>
          <c:orientation val="minMax"/>
        </c:scaling>
        <c:delete val="0"/>
        <c:axPos val="b"/>
        <c:majorTickMark val="out"/>
        <c:minorTickMark val="none"/>
        <c:tickLblPos val="nextTo"/>
        <c:crossAx val="204171904"/>
        <c:crosses val="autoZero"/>
        <c:auto val="1"/>
        <c:lblAlgn val="ctr"/>
        <c:lblOffset val="100"/>
        <c:noMultiLvlLbl val="0"/>
      </c:catAx>
      <c:valAx>
        <c:axId val="204171904"/>
        <c:scaling>
          <c:orientation val="minMax"/>
          <c:max val="90"/>
          <c:min val="3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4170368"/>
        <c:crosses val="autoZero"/>
        <c:crossBetween val="between"/>
        <c:majorUnit val="10"/>
        <c:minorUnit val="2"/>
      </c:valAx>
    </c:plotArea>
    <c:plotVisOnly val="1"/>
    <c:dispBlanksAs val="gap"/>
    <c:showDLblsOverMax val="0"/>
  </c:chart>
  <c:spPr>
    <a:ln w="19050"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'Statistical Analysis'!$A$4</c:f>
              <c:strCache>
                <c:ptCount val="1"/>
                <c:pt idx="0">
                  <c:v>Darren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('Statistical Analysis'!$B$2,'Statistical Analysis'!$C$2)</c:f>
              <c:strCache>
                <c:ptCount val="2"/>
                <c:pt idx="0">
                  <c:v>T-score</c:v>
                </c:pt>
                <c:pt idx="1">
                  <c:v>T-score</c:v>
                </c:pt>
              </c:strCache>
            </c:strRef>
          </c:cat>
          <c:val>
            <c:numRef>
              <c:f>('Statistical Analysis'!$B$4,'Statistical Analysis'!$C$4)</c:f>
              <c:numCache>
                <c:formatCode>General</c:formatCode>
                <c:ptCount val="2"/>
                <c:pt idx="0">
                  <c:v>68</c:v>
                </c:pt>
                <c:pt idx="1">
                  <c:v>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282112"/>
        <c:axId val="204288000"/>
      </c:barChart>
      <c:catAx>
        <c:axId val="204282112"/>
        <c:scaling>
          <c:orientation val="minMax"/>
        </c:scaling>
        <c:delete val="0"/>
        <c:axPos val="b"/>
        <c:majorTickMark val="out"/>
        <c:minorTickMark val="none"/>
        <c:tickLblPos val="nextTo"/>
        <c:crossAx val="204288000"/>
        <c:crosses val="autoZero"/>
        <c:auto val="1"/>
        <c:lblAlgn val="ctr"/>
        <c:lblOffset val="100"/>
        <c:noMultiLvlLbl val="0"/>
      </c:catAx>
      <c:valAx>
        <c:axId val="204288000"/>
        <c:scaling>
          <c:orientation val="minMax"/>
          <c:max val="90"/>
          <c:min val="3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4282112"/>
        <c:crosses val="autoZero"/>
        <c:crossBetween val="between"/>
        <c:majorUnit val="10"/>
        <c:minorUnit val="2"/>
      </c:valAx>
    </c:plotArea>
    <c:plotVisOnly val="1"/>
    <c:dispBlanksAs val="gap"/>
    <c:showDLblsOverMax val="0"/>
  </c:chart>
  <c:spPr>
    <a:ln w="19050"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'Statistical Analysis'!$A$6</c:f>
              <c:strCache>
                <c:ptCount val="1"/>
                <c:pt idx="0">
                  <c:v>Dorthy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('Statistical Analysis'!$B$2,'Statistical Analysis'!$C$2)</c:f>
              <c:strCache>
                <c:ptCount val="2"/>
                <c:pt idx="0">
                  <c:v>T-score</c:v>
                </c:pt>
                <c:pt idx="1">
                  <c:v>T-score</c:v>
                </c:pt>
              </c:strCache>
            </c:strRef>
          </c:cat>
          <c:val>
            <c:numRef>
              <c:f>('Statistical Analysis'!$B$6,'Statistical Analysis'!$C$6)</c:f>
              <c:numCache>
                <c:formatCode>General</c:formatCode>
                <c:ptCount val="2"/>
                <c:pt idx="0">
                  <c:v>69</c:v>
                </c:pt>
                <c:pt idx="1">
                  <c:v>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295552"/>
        <c:axId val="204326016"/>
      </c:barChart>
      <c:catAx>
        <c:axId val="204295552"/>
        <c:scaling>
          <c:orientation val="minMax"/>
        </c:scaling>
        <c:delete val="0"/>
        <c:axPos val="b"/>
        <c:majorTickMark val="out"/>
        <c:minorTickMark val="none"/>
        <c:tickLblPos val="nextTo"/>
        <c:crossAx val="204326016"/>
        <c:crosses val="autoZero"/>
        <c:auto val="1"/>
        <c:lblAlgn val="ctr"/>
        <c:lblOffset val="100"/>
        <c:noMultiLvlLbl val="0"/>
      </c:catAx>
      <c:valAx>
        <c:axId val="204326016"/>
        <c:scaling>
          <c:orientation val="minMax"/>
          <c:max val="90"/>
          <c:min val="3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4295552"/>
        <c:crosses val="autoZero"/>
        <c:crossBetween val="between"/>
        <c:majorUnit val="10"/>
        <c:minorUnit val="2"/>
      </c:valAx>
    </c:plotArea>
    <c:plotVisOnly val="1"/>
    <c:dispBlanksAs val="gap"/>
    <c:showDLblsOverMax val="0"/>
  </c:chart>
  <c:spPr>
    <a:ln w="19050"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'Statistical Analysis'!$A$7</c:f>
              <c:strCache>
                <c:ptCount val="1"/>
                <c:pt idx="0">
                  <c:v>Maria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('Statistical Analysis'!$B$2,'Statistical Analysis'!$C$2)</c:f>
              <c:strCache>
                <c:ptCount val="2"/>
                <c:pt idx="0">
                  <c:v>T-score</c:v>
                </c:pt>
                <c:pt idx="1">
                  <c:v>T-score</c:v>
                </c:pt>
              </c:strCache>
            </c:strRef>
          </c:cat>
          <c:val>
            <c:numRef>
              <c:f>('Statistical Analysis'!$B$7,'Statistical Analysis'!$C$7)</c:f>
              <c:numCache>
                <c:formatCode>General</c:formatCode>
                <c:ptCount val="2"/>
                <c:pt idx="0">
                  <c:v>75</c:v>
                </c:pt>
                <c:pt idx="1">
                  <c:v>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53408"/>
        <c:axId val="205154944"/>
      </c:barChart>
      <c:catAx>
        <c:axId val="205153408"/>
        <c:scaling>
          <c:orientation val="minMax"/>
        </c:scaling>
        <c:delete val="0"/>
        <c:axPos val="b"/>
        <c:majorTickMark val="out"/>
        <c:minorTickMark val="none"/>
        <c:tickLblPos val="nextTo"/>
        <c:crossAx val="205154944"/>
        <c:crosses val="autoZero"/>
        <c:auto val="1"/>
        <c:lblAlgn val="ctr"/>
        <c:lblOffset val="100"/>
        <c:noMultiLvlLbl val="0"/>
      </c:catAx>
      <c:valAx>
        <c:axId val="205154944"/>
        <c:scaling>
          <c:orientation val="minMax"/>
          <c:max val="90"/>
          <c:min val="3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5153408"/>
        <c:crosses val="autoZero"/>
        <c:crossBetween val="between"/>
        <c:majorUnit val="10"/>
        <c:minorUnit val="2"/>
      </c:valAx>
    </c:plotArea>
    <c:plotVisOnly val="1"/>
    <c:dispBlanksAs val="gap"/>
    <c:showDLblsOverMax val="0"/>
  </c:chart>
  <c:spPr>
    <a:ln w="19050"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'Statistical Analysis'!$A$8</c:f>
              <c:strCache>
                <c:ptCount val="1"/>
                <c:pt idx="0">
                  <c:v>Sandy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('Statistical Analysis'!$B$2,'Statistical Analysis'!$C$2)</c:f>
              <c:strCache>
                <c:ptCount val="2"/>
                <c:pt idx="0">
                  <c:v>T-score</c:v>
                </c:pt>
                <c:pt idx="1">
                  <c:v>T-score</c:v>
                </c:pt>
              </c:strCache>
            </c:strRef>
          </c:cat>
          <c:val>
            <c:numRef>
              <c:f>('Statistical Analysis'!$B$8,'Statistical Analysis'!$C$8)</c:f>
              <c:numCache>
                <c:formatCode>General</c:formatCode>
                <c:ptCount val="2"/>
                <c:pt idx="0">
                  <c:v>68</c:v>
                </c:pt>
                <c:pt idx="1">
                  <c:v>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7232"/>
        <c:axId val="205189504"/>
      </c:barChart>
      <c:catAx>
        <c:axId val="205167232"/>
        <c:scaling>
          <c:orientation val="minMax"/>
        </c:scaling>
        <c:delete val="0"/>
        <c:axPos val="b"/>
        <c:majorTickMark val="out"/>
        <c:minorTickMark val="none"/>
        <c:tickLblPos val="nextTo"/>
        <c:crossAx val="205189504"/>
        <c:crosses val="autoZero"/>
        <c:auto val="1"/>
        <c:lblAlgn val="ctr"/>
        <c:lblOffset val="100"/>
        <c:noMultiLvlLbl val="0"/>
      </c:catAx>
      <c:valAx>
        <c:axId val="205189504"/>
        <c:scaling>
          <c:orientation val="minMax"/>
          <c:max val="90"/>
          <c:min val="3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5167232"/>
        <c:crosses val="autoZero"/>
        <c:crossBetween val="between"/>
        <c:majorUnit val="10"/>
        <c:minorUnit val="2"/>
      </c:valAx>
    </c:plotArea>
    <c:plotVisOnly val="1"/>
    <c:dispBlanksAs val="gap"/>
    <c:showDLblsOverMax val="0"/>
  </c:chart>
  <c:spPr>
    <a:ln w="19050"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3.JPG"/><Relationship Id="rId4" Type="http://schemas.openxmlformats.org/officeDocument/2006/relationships/image" Target="../media/image2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.xml"/><Relationship Id="rId13" Type="http://schemas.openxmlformats.org/officeDocument/2006/relationships/chart" Target="../charts/chart16.xml"/><Relationship Id="rId18" Type="http://schemas.openxmlformats.org/officeDocument/2006/relationships/chart" Target="../charts/chart21.xml"/><Relationship Id="rId3" Type="http://schemas.openxmlformats.org/officeDocument/2006/relationships/chart" Target="../charts/chart6.xml"/><Relationship Id="rId7" Type="http://schemas.openxmlformats.org/officeDocument/2006/relationships/chart" Target="../charts/chart10.xml"/><Relationship Id="rId12" Type="http://schemas.openxmlformats.org/officeDocument/2006/relationships/chart" Target="../charts/chart15.xml"/><Relationship Id="rId17" Type="http://schemas.openxmlformats.org/officeDocument/2006/relationships/chart" Target="../charts/chart20.xml"/><Relationship Id="rId2" Type="http://schemas.openxmlformats.org/officeDocument/2006/relationships/chart" Target="../charts/chart5.xml"/><Relationship Id="rId16" Type="http://schemas.openxmlformats.org/officeDocument/2006/relationships/chart" Target="../charts/chart19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11" Type="http://schemas.openxmlformats.org/officeDocument/2006/relationships/chart" Target="../charts/chart14.xml"/><Relationship Id="rId5" Type="http://schemas.openxmlformats.org/officeDocument/2006/relationships/chart" Target="../charts/chart8.xml"/><Relationship Id="rId15" Type="http://schemas.openxmlformats.org/officeDocument/2006/relationships/chart" Target="../charts/chart18.xml"/><Relationship Id="rId10" Type="http://schemas.openxmlformats.org/officeDocument/2006/relationships/chart" Target="../charts/chart13.xml"/><Relationship Id="rId4" Type="http://schemas.openxmlformats.org/officeDocument/2006/relationships/chart" Target="../charts/chart7.xml"/><Relationship Id="rId9" Type="http://schemas.openxmlformats.org/officeDocument/2006/relationships/chart" Target="../charts/chart12.xml"/><Relationship Id="rId14" Type="http://schemas.openxmlformats.org/officeDocument/2006/relationships/chart" Target="../charts/chart1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1</xdr:row>
      <xdr:rowOff>33336</xdr:rowOff>
    </xdr:from>
    <xdr:to>
      <xdr:col>15</xdr:col>
      <xdr:colOff>333375</xdr:colOff>
      <xdr:row>20</xdr:row>
      <xdr:rowOff>180974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28576</xdr:colOff>
      <xdr:row>21</xdr:row>
      <xdr:rowOff>166686</xdr:rowOff>
    </xdr:from>
    <xdr:to>
      <xdr:col>21</xdr:col>
      <xdr:colOff>238125</xdr:colOff>
      <xdr:row>40</xdr:row>
      <xdr:rowOff>142875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390525</xdr:colOff>
      <xdr:row>29</xdr:row>
      <xdr:rowOff>47625</xdr:rowOff>
    </xdr:from>
    <xdr:to>
      <xdr:col>21</xdr:col>
      <xdr:colOff>89958</xdr:colOff>
      <xdr:row>29</xdr:row>
      <xdr:rowOff>47625</xdr:rowOff>
    </xdr:to>
    <xdr:cxnSp macro="">
      <xdr:nvCxnSpPr>
        <xdr:cNvPr id="11" name="Straight Connector 10"/>
        <xdr:cNvCxnSpPr/>
      </xdr:nvCxnSpPr>
      <xdr:spPr>
        <a:xfrm>
          <a:off x="7211483" y="5603875"/>
          <a:ext cx="9743017" cy="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381000</xdr:colOff>
      <xdr:row>30</xdr:row>
      <xdr:rowOff>95250</xdr:rowOff>
    </xdr:from>
    <xdr:to>
      <xdr:col>21</xdr:col>
      <xdr:colOff>89958</xdr:colOff>
      <xdr:row>30</xdr:row>
      <xdr:rowOff>105833</xdr:rowOff>
    </xdr:to>
    <xdr:cxnSp macro="">
      <xdr:nvCxnSpPr>
        <xdr:cNvPr id="13" name="Straight Connector 12"/>
        <xdr:cNvCxnSpPr/>
      </xdr:nvCxnSpPr>
      <xdr:spPr>
        <a:xfrm>
          <a:off x="7201958" y="5842000"/>
          <a:ext cx="9752542" cy="10583"/>
        </a:xfrm>
        <a:prstGeom prst="line">
          <a:avLst/>
        </a:prstGeom>
        <a:ln w="19050">
          <a:solidFill>
            <a:schemeClr val="accent6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419100</xdr:colOff>
      <xdr:row>31</xdr:row>
      <xdr:rowOff>142875</xdr:rowOff>
    </xdr:from>
    <xdr:to>
      <xdr:col>21</xdr:col>
      <xdr:colOff>100541</xdr:colOff>
      <xdr:row>31</xdr:row>
      <xdr:rowOff>148167</xdr:rowOff>
    </xdr:to>
    <xdr:cxnSp macro="">
      <xdr:nvCxnSpPr>
        <xdr:cNvPr id="15" name="Straight Connector 14"/>
        <xdr:cNvCxnSpPr/>
      </xdr:nvCxnSpPr>
      <xdr:spPr>
        <a:xfrm>
          <a:off x="7240058" y="6080125"/>
          <a:ext cx="9725025" cy="5292"/>
        </a:xfrm>
        <a:prstGeom prst="line">
          <a:avLst/>
        </a:prstGeom>
        <a:ln w="19050">
          <a:solidFill>
            <a:srgbClr val="FFFF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419101</xdr:colOff>
      <xdr:row>33</xdr:row>
      <xdr:rowOff>28574</xdr:rowOff>
    </xdr:from>
    <xdr:to>
      <xdr:col>21</xdr:col>
      <xdr:colOff>95251</xdr:colOff>
      <xdr:row>36</xdr:row>
      <xdr:rowOff>114299</xdr:rowOff>
    </xdr:to>
    <xdr:sp macro="" textlink="">
      <xdr:nvSpPr>
        <xdr:cNvPr id="2" name="Rectangle 1"/>
        <xdr:cNvSpPr/>
      </xdr:nvSpPr>
      <xdr:spPr>
        <a:xfrm>
          <a:off x="7240059" y="6346824"/>
          <a:ext cx="9719734" cy="657225"/>
        </a:xfrm>
        <a:prstGeom prst="rect">
          <a:avLst/>
        </a:prstGeom>
        <a:solidFill>
          <a:schemeClr val="tx2">
            <a:lumMod val="60000"/>
            <a:lumOff val="40000"/>
            <a:alpha val="2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342900</xdr:colOff>
      <xdr:row>13</xdr:row>
      <xdr:rowOff>9525</xdr:rowOff>
    </xdr:from>
    <xdr:to>
      <xdr:col>15</xdr:col>
      <xdr:colOff>200025</xdr:colOff>
      <xdr:row>16</xdr:row>
      <xdr:rowOff>123825</xdr:rowOff>
    </xdr:to>
    <xdr:sp macro="" textlink="">
      <xdr:nvSpPr>
        <xdr:cNvPr id="3" name="Rectangle 2"/>
        <xdr:cNvSpPr/>
      </xdr:nvSpPr>
      <xdr:spPr>
        <a:xfrm>
          <a:off x="9610725" y="2486025"/>
          <a:ext cx="2905125" cy="685800"/>
        </a:xfrm>
        <a:prstGeom prst="rect">
          <a:avLst/>
        </a:prstGeom>
        <a:solidFill>
          <a:schemeClr val="tx2">
            <a:lumMod val="60000"/>
            <a:lumOff val="40000"/>
            <a:alpha val="1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428625</xdr:colOff>
      <xdr:row>13</xdr:row>
      <xdr:rowOff>47625</xdr:rowOff>
    </xdr:from>
    <xdr:to>
      <xdr:col>16</xdr:col>
      <xdr:colOff>47625</xdr:colOff>
      <xdr:row>16</xdr:row>
      <xdr:rowOff>123825</xdr:rowOff>
    </xdr:to>
    <xdr:sp macro="" textlink="">
      <xdr:nvSpPr>
        <xdr:cNvPr id="4" name="Right Brace 3"/>
        <xdr:cNvSpPr/>
      </xdr:nvSpPr>
      <xdr:spPr>
        <a:xfrm>
          <a:off x="12744450" y="2524125"/>
          <a:ext cx="228600" cy="647700"/>
        </a:xfrm>
        <a:prstGeom prst="rightBrac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133350</xdr:colOff>
      <xdr:row>14</xdr:row>
      <xdr:rowOff>19050</xdr:rowOff>
    </xdr:from>
    <xdr:to>
      <xdr:col>17</xdr:col>
      <xdr:colOff>552450</xdr:colOff>
      <xdr:row>15</xdr:row>
      <xdr:rowOff>123825</xdr:rowOff>
    </xdr:to>
    <xdr:sp macro="" textlink="">
      <xdr:nvSpPr>
        <xdr:cNvPr id="5" name="TextBox 4"/>
        <xdr:cNvSpPr txBox="1"/>
      </xdr:nvSpPr>
      <xdr:spPr>
        <a:xfrm>
          <a:off x="13058775" y="2686050"/>
          <a:ext cx="1028700" cy="295275"/>
        </a:xfrm>
        <a:prstGeom prst="rect">
          <a:avLst/>
        </a:prstGeom>
        <a:solidFill>
          <a:srgbClr val="F0ECF4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Average range</a:t>
          </a:r>
        </a:p>
      </xdr:txBody>
    </xdr:sp>
    <xdr:clientData/>
  </xdr:twoCellAnchor>
  <xdr:twoCellAnchor>
    <xdr:from>
      <xdr:col>0</xdr:col>
      <xdr:colOff>838200</xdr:colOff>
      <xdr:row>31</xdr:row>
      <xdr:rowOff>104776</xdr:rowOff>
    </xdr:from>
    <xdr:to>
      <xdr:col>3</xdr:col>
      <xdr:colOff>1000125</xdr:colOff>
      <xdr:row>36</xdr:row>
      <xdr:rowOff>114300</xdr:rowOff>
    </xdr:to>
    <xdr:sp macro="" textlink="">
      <xdr:nvSpPr>
        <xdr:cNvPr id="6" name="TextBox 5"/>
        <xdr:cNvSpPr txBox="1"/>
      </xdr:nvSpPr>
      <xdr:spPr>
        <a:xfrm>
          <a:off x="838200" y="6029326"/>
          <a:ext cx="3676650" cy="96202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Conclusion</a:t>
          </a:r>
          <a:r>
            <a:rPr lang="en-US" sz="1100"/>
            <a:t> =   9.29 &gt; 1.74.  Therefore, with 95% confidence, the lower post-test T-score for the group likely resulted from the CBT intervention.  In other words, the CBT intervention  likely reduced the anxiety</a:t>
          </a:r>
          <a:r>
            <a:rPr lang="en-US" sz="1100" baseline="0"/>
            <a:t> symptoms for the treatment group measured by the MASC-2.</a:t>
          </a:r>
          <a:endParaRPr lang="en-US" sz="1100"/>
        </a:p>
      </xdr:txBody>
    </xdr:sp>
    <xdr:clientData/>
  </xdr:twoCellAnchor>
  <xdr:oneCellAnchor>
    <xdr:from>
      <xdr:col>3</xdr:col>
      <xdr:colOff>1076325</xdr:colOff>
      <xdr:row>27</xdr:row>
      <xdr:rowOff>152400</xdr:rowOff>
    </xdr:from>
    <xdr:ext cx="1952625" cy="781240"/>
    <xdr:sp macro="" textlink="">
      <xdr:nvSpPr>
        <xdr:cNvPr id="7" name="TextBox 6"/>
        <xdr:cNvSpPr txBox="1"/>
      </xdr:nvSpPr>
      <xdr:spPr>
        <a:xfrm>
          <a:off x="4752975" y="5314950"/>
          <a:ext cx="1952625" cy="781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See tab "</a:t>
          </a:r>
          <a:r>
            <a:rPr lang="en-US" sz="1100" u="sng"/>
            <a:t>df</a:t>
          </a:r>
          <a:r>
            <a:rPr lang="en-US" sz="1100"/>
            <a:t>" for other critical values when the</a:t>
          </a:r>
          <a:r>
            <a:rPr lang="en-US" sz="1100" baseline="0"/>
            <a:t> number of students is different from that shown in the example.</a:t>
          </a:r>
          <a:endParaRPr lang="en-US" sz="1100"/>
        </a:p>
      </xdr:txBody>
    </xdr:sp>
    <xdr:clientData/>
  </xdr:oneCellAnchor>
  <xdr:oneCellAnchor>
    <xdr:from>
      <xdr:col>16</xdr:col>
      <xdr:colOff>314325</xdr:colOff>
      <xdr:row>1</xdr:row>
      <xdr:rowOff>0</xdr:rowOff>
    </xdr:from>
    <xdr:ext cx="2847975" cy="1344599"/>
    <xdr:sp macro="" textlink="">
      <xdr:nvSpPr>
        <xdr:cNvPr id="10" name="TextBox 9"/>
        <xdr:cNvSpPr txBox="1"/>
      </xdr:nvSpPr>
      <xdr:spPr>
        <a:xfrm>
          <a:off x="13477875" y="190500"/>
          <a:ext cx="2847975" cy="1344599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600"/>
            <a:t>Implementing a CBT therapy group for anxiety?  Now you can test the effectiveness of your your treatment using the MASC-2 group calculator.</a:t>
          </a:r>
        </a:p>
      </xdr:txBody>
    </xdr:sp>
    <xdr:clientData/>
  </xdr:oneCellAnchor>
  <xdr:twoCellAnchor editAs="oneCell">
    <xdr:from>
      <xdr:col>0</xdr:col>
      <xdr:colOff>838200</xdr:colOff>
      <xdr:row>38</xdr:row>
      <xdr:rowOff>161925</xdr:rowOff>
    </xdr:from>
    <xdr:to>
      <xdr:col>1</xdr:col>
      <xdr:colOff>619125</xdr:colOff>
      <xdr:row>41</xdr:row>
      <xdr:rowOff>142875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" y="7429500"/>
          <a:ext cx="1314450" cy="552450"/>
        </a:xfrm>
        <a:prstGeom prst="rect">
          <a:avLst/>
        </a:prstGeom>
      </xdr:spPr>
    </xdr:pic>
    <xdr:clientData/>
  </xdr:twoCellAnchor>
  <xdr:twoCellAnchor editAs="oneCell">
    <xdr:from>
      <xdr:col>1</xdr:col>
      <xdr:colOff>819150</xdr:colOff>
      <xdr:row>38</xdr:row>
      <xdr:rowOff>152400</xdr:rowOff>
    </xdr:from>
    <xdr:to>
      <xdr:col>2</xdr:col>
      <xdr:colOff>704850</xdr:colOff>
      <xdr:row>41</xdr:row>
      <xdr:rowOff>180975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2675" y="7419975"/>
          <a:ext cx="876300" cy="600075"/>
        </a:xfrm>
        <a:prstGeom prst="rect">
          <a:avLst/>
        </a:prstGeom>
      </xdr:spPr>
    </xdr:pic>
    <xdr:clientData/>
  </xdr:twoCellAnchor>
  <xdr:twoCellAnchor editAs="oneCell">
    <xdr:from>
      <xdr:col>2</xdr:col>
      <xdr:colOff>914400</xdr:colOff>
      <xdr:row>38</xdr:row>
      <xdr:rowOff>142875</xdr:rowOff>
    </xdr:from>
    <xdr:to>
      <xdr:col>3</xdr:col>
      <xdr:colOff>581025</xdr:colOff>
      <xdr:row>41</xdr:row>
      <xdr:rowOff>180975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8525" y="7410450"/>
          <a:ext cx="657225" cy="609600"/>
        </a:xfrm>
        <a:prstGeom prst="rect">
          <a:avLst/>
        </a:prstGeom>
      </xdr:spPr>
    </xdr:pic>
    <xdr:clientData/>
  </xdr:twoCellAnchor>
  <xdr:twoCellAnchor>
    <xdr:from>
      <xdr:col>0</xdr:col>
      <xdr:colOff>1076323</xdr:colOff>
      <xdr:row>41</xdr:row>
      <xdr:rowOff>180975</xdr:rowOff>
    </xdr:from>
    <xdr:to>
      <xdr:col>1</xdr:col>
      <xdr:colOff>342899</xdr:colOff>
      <xdr:row>43</xdr:row>
      <xdr:rowOff>47625</xdr:rowOff>
    </xdr:to>
    <xdr:sp macro="" textlink="">
      <xdr:nvSpPr>
        <xdr:cNvPr id="17" name="TextBox 16"/>
        <xdr:cNvSpPr txBox="1"/>
      </xdr:nvSpPr>
      <xdr:spPr>
        <a:xfrm>
          <a:off x="1076323" y="8020050"/>
          <a:ext cx="800101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Formula 1</a:t>
          </a:r>
        </a:p>
      </xdr:txBody>
    </xdr:sp>
    <xdr:clientData/>
  </xdr:twoCellAnchor>
  <xdr:twoCellAnchor>
    <xdr:from>
      <xdr:col>1</xdr:col>
      <xdr:colOff>885825</xdr:colOff>
      <xdr:row>42</xdr:row>
      <xdr:rowOff>19050</xdr:rowOff>
    </xdr:from>
    <xdr:to>
      <xdr:col>2</xdr:col>
      <xdr:colOff>657224</xdr:colOff>
      <xdr:row>43</xdr:row>
      <xdr:rowOff>76200</xdr:rowOff>
    </xdr:to>
    <xdr:sp macro="" textlink="">
      <xdr:nvSpPr>
        <xdr:cNvPr id="18" name="TextBox 17"/>
        <xdr:cNvSpPr txBox="1"/>
      </xdr:nvSpPr>
      <xdr:spPr>
        <a:xfrm>
          <a:off x="2419350" y="8048625"/>
          <a:ext cx="761999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Formula 2</a:t>
          </a:r>
        </a:p>
      </xdr:txBody>
    </xdr:sp>
    <xdr:clientData/>
  </xdr:twoCellAnchor>
  <xdr:twoCellAnchor>
    <xdr:from>
      <xdr:col>15</xdr:col>
      <xdr:colOff>419099</xdr:colOff>
      <xdr:row>11</xdr:row>
      <xdr:rowOff>114300</xdr:rowOff>
    </xdr:from>
    <xdr:to>
      <xdr:col>16</xdr:col>
      <xdr:colOff>57150</xdr:colOff>
      <xdr:row>12</xdr:row>
      <xdr:rowOff>190499</xdr:rowOff>
    </xdr:to>
    <xdr:sp macro="" textlink="">
      <xdr:nvSpPr>
        <xdr:cNvPr id="20" name="Right Brace 19"/>
        <xdr:cNvSpPr/>
      </xdr:nvSpPr>
      <xdr:spPr>
        <a:xfrm>
          <a:off x="12792074" y="2219325"/>
          <a:ext cx="247651" cy="266699"/>
        </a:xfrm>
        <a:prstGeom prst="rightBrac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123825</xdr:colOff>
      <xdr:row>11</xdr:row>
      <xdr:rowOff>123825</xdr:rowOff>
    </xdr:from>
    <xdr:to>
      <xdr:col>17</xdr:col>
      <xdr:colOff>542925</xdr:colOff>
      <xdr:row>13</xdr:row>
      <xdr:rowOff>38100</xdr:rowOff>
    </xdr:to>
    <xdr:sp macro="" textlink="">
      <xdr:nvSpPr>
        <xdr:cNvPr id="22" name="TextBox 21"/>
        <xdr:cNvSpPr txBox="1"/>
      </xdr:nvSpPr>
      <xdr:spPr>
        <a:xfrm>
          <a:off x="13106400" y="2228850"/>
          <a:ext cx="1028700" cy="29527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High Average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133350</xdr:colOff>
      <xdr:row>2</xdr:row>
      <xdr:rowOff>14287</xdr:rowOff>
    </xdr:from>
    <xdr:to>
      <xdr:col>21</xdr:col>
      <xdr:colOff>57150</xdr:colOff>
      <xdr:row>18</xdr:row>
      <xdr:rowOff>85726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11</xdr:col>
      <xdr:colOff>933450</xdr:colOff>
      <xdr:row>0</xdr:row>
      <xdr:rowOff>85725</xdr:rowOff>
    </xdr:from>
    <xdr:ext cx="2169953" cy="264560"/>
    <xdr:sp macro="" textlink="">
      <xdr:nvSpPr>
        <xdr:cNvPr id="3" name="TextBox 2"/>
        <xdr:cNvSpPr txBox="1"/>
      </xdr:nvSpPr>
      <xdr:spPr>
        <a:xfrm>
          <a:off x="11668125" y="85725"/>
          <a:ext cx="2169953" cy="26456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Probability of an Anxiety Disorder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1</xdr:row>
      <xdr:rowOff>0</xdr:rowOff>
    </xdr:from>
    <xdr:to>
      <xdr:col>4</xdr:col>
      <xdr:colOff>352424</xdr:colOff>
      <xdr:row>14</xdr:row>
      <xdr:rowOff>123825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</xdr:row>
      <xdr:rowOff>0</xdr:rowOff>
    </xdr:from>
    <xdr:to>
      <xdr:col>12</xdr:col>
      <xdr:colOff>371475</xdr:colOff>
      <xdr:row>14</xdr:row>
      <xdr:rowOff>95250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1</xdr:row>
      <xdr:rowOff>0</xdr:rowOff>
    </xdr:from>
    <xdr:to>
      <xdr:col>8</xdr:col>
      <xdr:colOff>352425</xdr:colOff>
      <xdr:row>14</xdr:row>
      <xdr:rowOff>114300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</xdr:colOff>
      <xdr:row>1</xdr:row>
      <xdr:rowOff>0</xdr:rowOff>
    </xdr:from>
    <xdr:to>
      <xdr:col>16</xdr:col>
      <xdr:colOff>361951</xdr:colOff>
      <xdr:row>14</xdr:row>
      <xdr:rowOff>76200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19052</xdr:colOff>
      <xdr:row>1</xdr:row>
      <xdr:rowOff>9525</xdr:rowOff>
    </xdr:from>
    <xdr:to>
      <xdr:col>20</xdr:col>
      <xdr:colOff>396876</xdr:colOff>
      <xdr:row>14</xdr:row>
      <xdr:rowOff>57150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60326</xdr:colOff>
      <xdr:row>1</xdr:row>
      <xdr:rowOff>11112</xdr:rowOff>
    </xdr:from>
    <xdr:to>
      <xdr:col>24</xdr:col>
      <xdr:colOff>412750</xdr:colOff>
      <xdr:row>14</xdr:row>
      <xdr:rowOff>49212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600075</xdr:colOff>
      <xdr:row>15</xdr:row>
      <xdr:rowOff>133350</xdr:rowOff>
    </xdr:from>
    <xdr:to>
      <xdr:col>4</xdr:col>
      <xdr:colOff>342901</xdr:colOff>
      <xdr:row>28</xdr:row>
      <xdr:rowOff>161925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1</xdr:colOff>
      <xdr:row>15</xdr:row>
      <xdr:rowOff>133350</xdr:rowOff>
    </xdr:from>
    <xdr:to>
      <xdr:col>8</xdr:col>
      <xdr:colOff>361951</xdr:colOff>
      <xdr:row>28</xdr:row>
      <xdr:rowOff>161925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19049</xdr:colOff>
      <xdr:row>15</xdr:row>
      <xdr:rowOff>133350</xdr:rowOff>
    </xdr:from>
    <xdr:to>
      <xdr:col>12</xdr:col>
      <xdr:colOff>371474</xdr:colOff>
      <xdr:row>28</xdr:row>
      <xdr:rowOff>171450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9526</xdr:colOff>
      <xdr:row>15</xdr:row>
      <xdr:rowOff>133350</xdr:rowOff>
    </xdr:from>
    <xdr:to>
      <xdr:col>16</xdr:col>
      <xdr:colOff>371476</xdr:colOff>
      <xdr:row>28</xdr:row>
      <xdr:rowOff>152400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17</xdr:col>
      <xdr:colOff>28576</xdr:colOff>
      <xdr:row>15</xdr:row>
      <xdr:rowOff>133350</xdr:rowOff>
    </xdr:from>
    <xdr:to>
      <xdr:col>20</xdr:col>
      <xdr:colOff>409575</xdr:colOff>
      <xdr:row>28</xdr:row>
      <xdr:rowOff>161925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21</xdr:col>
      <xdr:colOff>57151</xdr:colOff>
      <xdr:row>15</xdr:row>
      <xdr:rowOff>133350</xdr:rowOff>
    </xdr:from>
    <xdr:to>
      <xdr:col>24</xdr:col>
      <xdr:colOff>428625</xdr:colOff>
      <xdr:row>28</xdr:row>
      <xdr:rowOff>180975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600076</xdr:colOff>
      <xdr:row>29</xdr:row>
      <xdr:rowOff>161925</xdr:rowOff>
    </xdr:from>
    <xdr:to>
      <xdr:col>4</xdr:col>
      <xdr:colOff>304800</xdr:colOff>
      <xdr:row>43</xdr:row>
      <xdr:rowOff>57150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600074</xdr:colOff>
      <xdr:row>30</xdr:row>
      <xdr:rowOff>1</xdr:rowOff>
    </xdr:from>
    <xdr:to>
      <xdr:col>8</xdr:col>
      <xdr:colOff>361949</xdr:colOff>
      <xdr:row>43</xdr:row>
      <xdr:rowOff>19051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9</xdr:col>
      <xdr:colOff>9524</xdr:colOff>
      <xdr:row>30</xdr:row>
      <xdr:rowOff>38100</xdr:rowOff>
    </xdr:from>
    <xdr:to>
      <xdr:col>12</xdr:col>
      <xdr:colOff>361949</xdr:colOff>
      <xdr:row>43</xdr:row>
      <xdr:rowOff>38100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13</xdr:col>
      <xdr:colOff>28575</xdr:colOff>
      <xdr:row>30</xdr:row>
      <xdr:rowOff>19050</xdr:rowOff>
    </xdr:from>
    <xdr:to>
      <xdr:col>16</xdr:col>
      <xdr:colOff>361951</xdr:colOff>
      <xdr:row>43</xdr:row>
      <xdr:rowOff>57150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17</xdr:col>
      <xdr:colOff>47625</xdr:colOff>
      <xdr:row>30</xdr:row>
      <xdr:rowOff>19050</xdr:rowOff>
    </xdr:from>
    <xdr:to>
      <xdr:col>20</xdr:col>
      <xdr:colOff>400051</xdr:colOff>
      <xdr:row>43</xdr:row>
      <xdr:rowOff>66675</xdr:rowOff>
    </xdr:to>
    <xdr:graphicFrame macro="">
      <xdr:nvGraphicFramePr>
        <xdr:cNvPr id="28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21</xdr:col>
      <xdr:colOff>66675</xdr:colOff>
      <xdr:row>30</xdr:row>
      <xdr:rowOff>19050</xdr:rowOff>
    </xdr:from>
    <xdr:to>
      <xdr:col>24</xdr:col>
      <xdr:colOff>428625</xdr:colOff>
      <xdr:row>43</xdr:row>
      <xdr:rowOff>66675</xdr:rowOff>
    </xdr:to>
    <xdr:graphicFrame macro="">
      <xdr:nvGraphicFramePr>
        <xdr:cNvPr id="30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323850</xdr:colOff>
      <xdr:row>9</xdr:row>
      <xdr:rowOff>57150</xdr:rowOff>
    </xdr:from>
    <xdr:to>
      <xdr:col>4</xdr:col>
      <xdr:colOff>228600</xdr:colOff>
      <xdr:row>11</xdr:row>
      <xdr:rowOff>95250</xdr:rowOff>
    </xdr:to>
    <xdr:sp macro="" textlink="">
      <xdr:nvSpPr>
        <xdr:cNvPr id="2" name="Rectangle 1"/>
        <xdr:cNvSpPr/>
      </xdr:nvSpPr>
      <xdr:spPr>
        <a:xfrm>
          <a:off x="933450" y="1771650"/>
          <a:ext cx="1733550" cy="419100"/>
        </a:xfrm>
        <a:prstGeom prst="rect">
          <a:avLst/>
        </a:prstGeom>
        <a:solidFill>
          <a:schemeClr val="bg1">
            <a:lumMod val="65000"/>
            <a:alpha val="3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333375</xdr:colOff>
      <xdr:row>9</xdr:row>
      <xdr:rowOff>47625</xdr:rowOff>
    </xdr:from>
    <xdr:to>
      <xdr:col>8</xdr:col>
      <xdr:colOff>238125</xdr:colOff>
      <xdr:row>11</xdr:row>
      <xdr:rowOff>85725</xdr:rowOff>
    </xdr:to>
    <xdr:sp macro="" textlink="">
      <xdr:nvSpPr>
        <xdr:cNvPr id="25" name="Rectangle 24"/>
        <xdr:cNvSpPr/>
      </xdr:nvSpPr>
      <xdr:spPr>
        <a:xfrm>
          <a:off x="3381375" y="1762125"/>
          <a:ext cx="1733550" cy="419100"/>
        </a:xfrm>
        <a:prstGeom prst="rect">
          <a:avLst/>
        </a:prstGeom>
        <a:solidFill>
          <a:schemeClr val="bg1">
            <a:lumMod val="65000"/>
            <a:alpha val="3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333375</xdr:colOff>
      <xdr:row>9</xdr:row>
      <xdr:rowOff>38100</xdr:rowOff>
    </xdr:from>
    <xdr:to>
      <xdr:col>12</xdr:col>
      <xdr:colOff>238125</xdr:colOff>
      <xdr:row>11</xdr:row>
      <xdr:rowOff>57150</xdr:rowOff>
    </xdr:to>
    <xdr:sp macro="" textlink="">
      <xdr:nvSpPr>
        <xdr:cNvPr id="29" name="Rectangle 28"/>
        <xdr:cNvSpPr/>
      </xdr:nvSpPr>
      <xdr:spPr>
        <a:xfrm>
          <a:off x="5819775" y="1752600"/>
          <a:ext cx="1733550" cy="400050"/>
        </a:xfrm>
        <a:prstGeom prst="rect">
          <a:avLst/>
        </a:prstGeom>
        <a:solidFill>
          <a:schemeClr val="bg1">
            <a:lumMod val="65000"/>
            <a:alpha val="3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323850</xdr:colOff>
      <xdr:row>9</xdr:row>
      <xdr:rowOff>19050</xdr:rowOff>
    </xdr:from>
    <xdr:to>
      <xdr:col>16</xdr:col>
      <xdr:colOff>228600</xdr:colOff>
      <xdr:row>11</xdr:row>
      <xdr:rowOff>38100</xdr:rowOff>
    </xdr:to>
    <xdr:sp macro="" textlink="">
      <xdr:nvSpPr>
        <xdr:cNvPr id="31" name="Rectangle 30"/>
        <xdr:cNvSpPr/>
      </xdr:nvSpPr>
      <xdr:spPr>
        <a:xfrm>
          <a:off x="8248650" y="1733550"/>
          <a:ext cx="1733550" cy="400050"/>
        </a:xfrm>
        <a:prstGeom prst="rect">
          <a:avLst/>
        </a:prstGeom>
        <a:solidFill>
          <a:schemeClr val="bg1">
            <a:lumMod val="65000"/>
            <a:alpha val="3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17</xdr:col>
      <xdr:colOff>349250</xdr:colOff>
      <xdr:row>9</xdr:row>
      <xdr:rowOff>0</xdr:rowOff>
    </xdr:from>
    <xdr:to>
      <xdr:col>20</xdr:col>
      <xdr:colOff>254000</xdr:colOff>
      <xdr:row>11</xdr:row>
      <xdr:rowOff>38100</xdr:rowOff>
    </xdr:to>
    <xdr:sp macro="" textlink="">
      <xdr:nvSpPr>
        <xdr:cNvPr id="33" name="Rectangle 32"/>
        <xdr:cNvSpPr/>
      </xdr:nvSpPr>
      <xdr:spPr>
        <a:xfrm>
          <a:off x="10739438" y="1714500"/>
          <a:ext cx="1738312" cy="419100"/>
        </a:xfrm>
        <a:prstGeom prst="rect">
          <a:avLst/>
        </a:prstGeom>
        <a:solidFill>
          <a:schemeClr val="bg1">
            <a:lumMod val="65000"/>
            <a:alpha val="3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21</xdr:col>
      <xdr:colOff>377825</xdr:colOff>
      <xdr:row>9</xdr:row>
      <xdr:rowOff>19049</xdr:rowOff>
    </xdr:from>
    <xdr:to>
      <xdr:col>24</xdr:col>
      <xdr:colOff>282575</xdr:colOff>
      <xdr:row>11</xdr:row>
      <xdr:rowOff>28574</xdr:rowOff>
    </xdr:to>
    <xdr:sp macro="" textlink="">
      <xdr:nvSpPr>
        <xdr:cNvPr id="35" name="Rectangle 34"/>
        <xdr:cNvSpPr/>
      </xdr:nvSpPr>
      <xdr:spPr>
        <a:xfrm>
          <a:off x="13179425" y="1733549"/>
          <a:ext cx="1733550" cy="390525"/>
        </a:xfrm>
        <a:prstGeom prst="rect">
          <a:avLst/>
        </a:prstGeom>
        <a:solidFill>
          <a:schemeClr val="bg1">
            <a:lumMod val="65000"/>
            <a:alpha val="3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304800</xdr:colOff>
      <xdr:row>23</xdr:row>
      <xdr:rowOff>114300</xdr:rowOff>
    </xdr:from>
    <xdr:to>
      <xdr:col>4</xdr:col>
      <xdr:colOff>209550</xdr:colOff>
      <xdr:row>25</xdr:row>
      <xdr:rowOff>123825</xdr:rowOff>
    </xdr:to>
    <xdr:sp macro="" textlink="">
      <xdr:nvSpPr>
        <xdr:cNvPr id="37" name="Rectangle 36"/>
        <xdr:cNvSpPr/>
      </xdr:nvSpPr>
      <xdr:spPr>
        <a:xfrm>
          <a:off x="914400" y="4495800"/>
          <a:ext cx="1733550" cy="390525"/>
        </a:xfrm>
        <a:prstGeom prst="rect">
          <a:avLst/>
        </a:prstGeom>
        <a:solidFill>
          <a:schemeClr val="bg1">
            <a:lumMod val="65000"/>
            <a:alpha val="3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333375</xdr:colOff>
      <xdr:row>23</xdr:row>
      <xdr:rowOff>133350</xdr:rowOff>
    </xdr:from>
    <xdr:to>
      <xdr:col>8</xdr:col>
      <xdr:colOff>238125</xdr:colOff>
      <xdr:row>25</xdr:row>
      <xdr:rowOff>142875</xdr:rowOff>
    </xdr:to>
    <xdr:sp macro="" textlink="">
      <xdr:nvSpPr>
        <xdr:cNvPr id="39" name="Rectangle 38"/>
        <xdr:cNvSpPr/>
      </xdr:nvSpPr>
      <xdr:spPr>
        <a:xfrm>
          <a:off x="3381375" y="4514850"/>
          <a:ext cx="1733550" cy="390525"/>
        </a:xfrm>
        <a:prstGeom prst="rect">
          <a:avLst/>
        </a:prstGeom>
        <a:solidFill>
          <a:schemeClr val="bg1">
            <a:lumMod val="65000"/>
            <a:alpha val="3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342900</xdr:colOff>
      <xdr:row>23</xdr:row>
      <xdr:rowOff>142875</xdr:rowOff>
    </xdr:from>
    <xdr:to>
      <xdr:col>12</xdr:col>
      <xdr:colOff>247650</xdr:colOff>
      <xdr:row>25</xdr:row>
      <xdr:rowOff>152400</xdr:rowOff>
    </xdr:to>
    <xdr:sp macro="" textlink="">
      <xdr:nvSpPr>
        <xdr:cNvPr id="41" name="Rectangle 40"/>
        <xdr:cNvSpPr/>
      </xdr:nvSpPr>
      <xdr:spPr>
        <a:xfrm>
          <a:off x="5829300" y="4524375"/>
          <a:ext cx="1733550" cy="390525"/>
        </a:xfrm>
        <a:prstGeom prst="rect">
          <a:avLst/>
        </a:prstGeom>
        <a:solidFill>
          <a:schemeClr val="bg1">
            <a:lumMod val="65000"/>
            <a:alpha val="3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323850</xdr:colOff>
      <xdr:row>23</xdr:row>
      <xdr:rowOff>114300</xdr:rowOff>
    </xdr:from>
    <xdr:to>
      <xdr:col>16</xdr:col>
      <xdr:colOff>228600</xdr:colOff>
      <xdr:row>25</xdr:row>
      <xdr:rowOff>123825</xdr:rowOff>
    </xdr:to>
    <xdr:sp macro="" textlink="">
      <xdr:nvSpPr>
        <xdr:cNvPr id="43" name="Rectangle 42"/>
        <xdr:cNvSpPr/>
      </xdr:nvSpPr>
      <xdr:spPr>
        <a:xfrm>
          <a:off x="8248650" y="4495800"/>
          <a:ext cx="1733550" cy="390525"/>
        </a:xfrm>
        <a:prstGeom prst="rect">
          <a:avLst/>
        </a:prstGeom>
        <a:solidFill>
          <a:schemeClr val="bg1">
            <a:lumMod val="65000"/>
            <a:alpha val="3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17</xdr:col>
      <xdr:colOff>371475</xdr:colOff>
      <xdr:row>23</xdr:row>
      <xdr:rowOff>123825</xdr:rowOff>
    </xdr:from>
    <xdr:to>
      <xdr:col>20</xdr:col>
      <xdr:colOff>276225</xdr:colOff>
      <xdr:row>25</xdr:row>
      <xdr:rowOff>133350</xdr:rowOff>
    </xdr:to>
    <xdr:sp macro="" textlink="">
      <xdr:nvSpPr>
        <xdr:cNvPr id="45" name="Rectangle 44"/>
        <xdr:cNvSpPr/>
      </xdr:nvSpPr>
      <xdr:spPr>
        <a:xfrm>
          <a:off x="10734675" y="4505325"/>
          <a:ext cx="1733550" cy="390525"/>
        </a:xfrm>
        <a:prstGeom prst="rect">
          <a:avLst/>
        </a:prstGeom>
        <a:solidFill>
          <a:schemeClr val="bg1">
            <a:lumMod val="65000"/>
            <a:alpha val="3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21</xdr:col>
      <xdr:colOff>400050</xdr:colOff>
      <xdr:row>23</xdr:row>
      <xdr:rowOff>152400</xdr:rowOff>
    </xdr:from>
    <xdr:to>
      <xdr:col>24</xdr:col>
      <xdr:colOff>304800</xdr:colOff>
      <xdr:row>25</xdr:row>
      <xdr:rowOff>161925</xdr:rowOff>
    </xdr:to>
    <xdr:sp macro="" textlink="">
      <xdr:nvSpPr>
        <xdr:cNvPr id="47" name="Rectangle 46"/>
        <xdr:cNvSpPr/>
      </xdr:nvSpPr>
      <xdr:spPr>
        <a:xfrm>
          <a:off x="13201650" y="4533900"/>
          <a:ext cx="1733550" cy="390525"/>
        </a:xfrm>
        <a:prstGeom prst="rect">
          <a:avLst/>
        </a:prstGeom>
        <a:solidFill>
          <a:schemeClr val="bg1">
            <a:lumMod val="65000"/>
            <a:alpha val="3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323850</xdr:colOff>
      <xdr:row>38</xdr:row>
      <xdr:rowOff>19050</xdr:rowOff>
    </xdr:from>
    <xdr:to>
      <xdr:col>4</xdr:col>
      <xdr:colOff>180975</xdr:colOff>
      <xdr:row>40</xdr:row>
      <xdr:rowOff>28575</xdr:rowOff>
    </xdr:to>
    <xdr:sp macro="" textlink="">
      <xdr:nvSpPr>
        <xdr:cNvPr id="50" name="Rectangle 49"/>
        <xdr:cNvSpPr/>
      </xdr:nvSpPr>
      <xdr:spPr>
        <a:xfrm>
          <a:off x="933450" y="7258050"/>
          <a:ext cx="1685925" cy="390525"/>
        </a:xfrm>
        <a:prstGeom prst="rect">
          <a:avLst/>
        </a:prstGeom>
        <a:solidFill>
          <a:schemeClr val="bg1">
            <a:lumMod val="65000"/>
            <a:alpha val="3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323850</xdr:colOff>
      <xdr:row>37</xdr:row>
      <xdr:rowOff>180975</xdr:rowOff>
    </xdr:from>
    <xdr:to>
      <xdr:col>8</xdr:col>
      <xdr:colOff>228600</xdr:colOff>
      <xdr:row>40</xdr:row>
      <xdr:rowOff>0</xdr:rowOff>
    </xdr:to>
    <xdr:sp macro="" textlink="">
      <xdr:nvSpPr>
        <xdr:cNvPr id="51" name="Rectangle 50"/>
        <xdr:cNvSpPr/>
      </xdr:nvSpPr>
      <xdr:spPr>
        <a:xfrm>
          <a:off x="3371850" y="7229475"/>
          <a:ext cx="1733550" cy="390525"/>
        </a:xfrm>
        <a:prstGeom prst="rect">
          <a:avLst/>
        </a:prstGeom>
        <a:solidFill>
          <a:schemeClr val="bg1">
            <a:lumMod val="65000"/>
            <a:alpha val="3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333375</xdr:colOff>
      <xdr:row>38</xdr:row>
      <xdr:rowOff>9525</xdr:rowOff>
    </xdr:from>
    <xdr:to>
      <xdr:col>12</xdr:col>
      <xdr:colOff>238125</xdr:colOff>
      <xdr:row>40</xdr:row>
      <xdr:rowOff>19050</xdr:rowOff>
    </xdr:to>
    <xdr:sp macro="" textlink="">
      <xdr:nvSpPr>
        <xdr:cNvPr id="53" name="Rectangle 52"/>
        <xdr:cNvSpPr/>
      </xdr:nvSpPr>
      <xdr:spPr>
        <a:xfrm>
          <a:off x="5819775" y="7248525"/>
          <a:ext cx="1733550" cy="390525"/>
        </a:xfrm>
        <a:prstGeom prst="rect">
          <a:avLst/>
        </a:prstGeom>
        <a:solidFill>
          <a:schemeClr val="bg1">
            <a:lumMod val="65000"/>
            <a:alpha val="3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352425</xdr:colOff>
      <xdr:row>38</xdr:row>
      <xdr:rowOff>28575</xdr:rowOff>
    </xdr:from>
    <xdr:to>
      <xdr:col>16</xdr:col>
      <xdr:colOff>257175</xdr:colOff>
      <xdr:row>40</xdr:row>
      <xdr:rowOff>38100</xdr:rowOff>
    </xdr:to>
    <xdr:sp macro="" textlink="">
      <xdr:nvSpPr>
        <xdr:cNvPr id="55" name="Rectangle 54"/>
        <xdr:cNvSpPr/>
      </xdr:nvSpPr>
      <xdr:spPr>
        <a:xfrm>
          <a:off x="8277225" y="7267575"/>
          <a:ext cx="1733550" cy="390525"/>
        </a:xfrm>
        <a:prstGeom prst="rect">
          <a:avLst/>
        </a:prstGeom>
        <a:solidFill>
          <a:schemeClr val="bg1">
            <a:lumMod val="65000"/>
            <a:alpha val="3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17</xdr:col>
      <xdr:colOff>381000</xdr:colOff>
      <xdr:row>38</xdr:row>
      <xdr:rowOff>38100</xdr:rowOff>
    </xdr:from>
    <xdr:to>
      <xdr:col>20</xdr:col>
      <xdr:colOff>285750</xdr:colOff>
      <xdr:row>40</xdr:row>
      <xdr:rowOff>47625</xdr:rowOff>
    </xdr:to>
    <xdr:sp macro="" textlink="">
      <xdr:nvSpPr>
        <xdr:cNvPr id="57" name="Rectangle 56"/>
        <xdr:cNvSpPr/>
      </xdr:nvSpPr>
      <xdr:spPr>
        <a:xfrm>
          <a:off x="10744200" y="7277100"/>
          <a:ext cx="1733550" cy="390525"/>
        </a:xfrm>
        <a:prstGeom prst="rect">
          <a:avLst/>
        </a:prstGeom>
        <a:solidFill>
          <a:schemeClr val="bg1">
            <a:lumMod val="65000"/>
            <a:alpha val="3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21</xdr:col>
      <xdr:colOff>381000</xdr:colOff>
      <xdr:row>38</xdr:row>
      <xdr:rowOff>38100</xdr:rowOff>
    </xdr:from>
    <xdr:to>
      <xdr:col>24</xdr:col>
      <xdr:colOff>285750</xdr:colOff>
      <xdr:row>40</xdr:row>
      <xdr:rowOff>47625</xdr:rowOff>
    </xdr:to>
    <xdr:sp macro="" textlink="">
      <xdr:nvSpPr>
        <xdr:cNvPr id="59" name="Rectangle 58"/>
        <xdr:cNvSpPr/>
      </xdr:nvSpPr>
      <xdr:spPr>
        <a:xfrm>
          <a:off x="13182600" y="7277100"/>
          <a:ext cx="1733550" cy="390525"/>
        </a:xfrm>
        <a:prstGeom prst="rect">
          <a:avLst/>
        </a:prstGeom>
        <a:solidFill>
          <a:schemeClr val="bg1">
            <a:lumMod val="65000"/>
            <a:alpha val="3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569768</xdr:colOff>
      <xdr:row>27</xdr:row>
      <xdr:rowOff>123825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446568" cy="5267325"/>
        </a:xfrm>
        <a:prstGeom prst="rect">
          <a:avLst/>
        </a:prstGeom>
      </xdr:spPr>
    </xdr:pic>
    <xdr:clientData/>
  </xdr:twoCellAnchor>
  <xdr:twoCellAnchor>
    <xdr:from>
      <xdr:col>1</xdr:col>
      <xdr:colOff>476250</xdr:colOff>
      <xdr:row>28</xdr:row>
      <xdr:rowOff>19049</xdr:rowOff>
    </xdr:from>
    <xdr:to>
      <xdr:col>7</xdr:col>
      <xdr:colOff>133350</xdr:colOff>
      <xdr:row>34</xdr:row>
      <xdr:rowOff>171450</xdr:rowOff>
    </xdr:to>
    <xdr:sp macro="" textlink="">
      <xdr:nvSpPr>
        <xdr:cNvPr id="4" name="TextBox 3"/>
        <xdr:cNvSpPr txBox="1"/>
      </xdr:nvSpPr>
      <xdr:spPr>
        <a:xfrm>
          <a:off x="1085850" y="5353049"/>
          <a:ext cx="3314700" cy="1295401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Use the t-critical values for a one-tailed test because you are testing to determine  whether or not your treatment will lower the anxiety of the group participants as a whole, not lower or raise it,</a:t>
          </a:r>
          <a:r>
            <a:rPr lang="en-US" sz="1100" baseline="0"/>
            <a:t> which would be a two-tailed test.  The degrees of freedom (df) would be N - 1 (e.g., 18 - 1 = 17) using the example provided with 18 participants.</a:t>
          </a:r>
          <a:endParaRPr lang="en-US" sz="1100"/>
        </a:p>
      </xdr:txBody>
    </xdr:sp>
    <xdr:clientData/>
  </xdr:twoCellAnchor>
  <xdr:twoCellAnchor>
    <xdr:from>
      <xdr:col>5</xdr:col>
      <xdr:colOff>216959</xdr:colOff>
      <xdr:row>2</xdr:row>
      <xdr:rowOff>57150</xdr:rowOff>
    </xdr:from>
    <xdr:to>
      <xdr:col>5</xdr:col>
      <xdr:colOff>219075</xdr:colOff>
      <xdr:row>13</xdr:row>
      <xdr:rowOff>179917</xdr:rowOff>
    </xdr:to>
    <xdr:cxnSp macro="">
      <xdr:nvCxnSpPr>
        <xdr:cNvPr id="9" name="Straight Arrow Connector 8"/>
        <xdr:cNvCxnSpPr/>
      </xdr:nvCxnSpPr>
      <xdr:spPr>
        <a:xfrm flipH="1">
          <a:off x="3259667" y="438150"/>
          <a:ext cx="2116" cy="2218267"/>
        </a:xfrm>
        <a:prstGeom prst="straightConnector1">
          <a:avLst/>
        </a:prstGeom>
        <a:ln w="158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495300</xdr:colOff>
      <xdr:row>1</xdr:row>
      <xdr:rowOff>161925</xdr:rowOff>
    </xdr:from>
    <xdr:to>
      <xdr:col>5</xdr:col>
      <xdr:colOff>209550</xdr:colOff>
      <xdr:row>2</xdr:row>
      <xdr:rowOff>142875</xdr:rowOff>
    </xdr:to>
    <xdr:sp macro="" textlink="">
      <xdr:nvSpPr>
        <xdr:cNvPr id="10" name="Oval 9"/>
        <xdr:cNvSpPr/>
      </xdr:nvSpPr>
      <xdr:spPr>
        <a:xfrm>
          <a:off x="2933700" y="352425"/>
          <a:ext cx="323850" cy="17145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502709</xdr:colOff>
      <xdr:row>13</xdr:row>
      <xdr:rowOff>95250</xdr:rowOff>
    </xdr:from>
    <xdr:to>
      <xdr:col>1</xdr:col>
      <xdr:colOff>84666</xdr:colOff>
      <xdr:row>14</xdr:row>
      <xdr:rowOff>42333</xdr:rowOff>
    </xdr:to>
    <xdr:sp macro="" textlink="">
      <xdr:nvSpPr>
        <xdr:cNvPr id="13" name="Oval 12"/>
        <xdr:cNvSpPr/>
      </xdr:nvSpPr>
      <xdr:spPr>
        <a:xfrm>
          <a:off x="502709" y="2571750"/>
          <a:ext cx="190499" cy="137583"/>
        </a:xfrm>
        <a:prstGeom prst="ellipse">
          <a:avLst/>
        </a:prstGeom>
        <a:noFill/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84666</xdr:colOff>
      <xdr:row>13</xdr:row>
      <xdr:rowOff>164042</xdr:rowOff>
    </xdr:from>
    <xdr:to>
      <xdr:col>4</xdr:col>
      <xdr:colOff>492125</xdr:colOff>
      <xdr:row>13</xdr:row>
      <xdr:rowOff>174625</xdr:rowOff>
    </xdr:to>
    <xdr:cxnSp macro="">
      <xdr:nvCxnSpPr>
        <xdr:cNvPr id="15" name="Straight Arrow Connector 14"/>
        <xdr:cNvCxnSpPr>
          <a:stCxn id="13" idx="6"/>
        </xdr:cNvCxnSpPr>
      </xdr:nvCxnSpPr>
      <xdr:spPr>
        <a:xfrm>
          <a:off x="693208" y="2640542"/>
          <a:ext cx="2233084" cy="10583"/>
        </a:xfrm>
        <a:prstGeom prst="straightConnector1">
          <a:avLst/>
        </a:prstGeom>
        <a:ln w="158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502708</xdr:colOff>
      <xdr:row>13</xdr:row>
      <xdr:rowOff>111124</xdr:rowOff>
    </xdr:from>
    <xdr:to>
      <xdr:col>5</xdr:col>
      <xdr:colOff>195792</xdr:colOff>
      <xdr:row>14</xdr:row>
      <xdr:rowOff>47625</xdr:rowOff>
    </xdr:to>
    <xdr:sp macro="" textlink="">
      <xdr:nvSpPr>
        <xdr:cNvPr id="17" name="Oval 16"/>
        <xdr:cNvSpPr/>
      </xdr:nvSpPr>
      <xdr:spPr>
        <a:xfrm>
          <a:off x="2936875" y="2587624"/>
          <a:ext cx="301625" cy="127001"/>
        </a:xfrm>
        <a:prstGeom prst="ellipse">
          <a:avLst/>
        </a:prstGeom>
        <a:noFill/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3"/>
  <sheetViews>
    <sheetView tabSelected="1" zoomScaleNormal="100" workbookViewId="0">
      <selection activeCell="E26" sqref="E26"/>
    </sheetView>
  </sheetViews>
  <sheetFormatPr defaultRowHeight="15" x14ac:dyDescent="0.25"/>
  <cols>
    <col min="1" max="1" width="23" customWidth="1"/>
    <col min="2" max="3" width="14.85546875" customWidth="1"/>
    <col min="4" max="4" width="16.7109375" customWidth="1"/>
    <col min="5" max="5" width="17" customWidth="1"/>
    <col min="6" max="6" width="15.85546875" customWidth="1"/>
    <col min="7" max="7" width="10.140625" customWidth="1"/>
    <col min="8" max="8" width="9.140625" customWidth="1"/>
    <col min="18" max="18" width="9.5703125" customWidth="1"/>
    <col min="19" max="19" width="13.140625" customWidth="1"/>
    <col min="20" max="20" width="17.28515625" customWidth="1"/>
  </cols>
  <sheetData>
    <row r="1" spans="1:31" x14ac:dyDescent="0.25">
      <c r="A1" s="74" t="s">
        <v>0</v>
      </c>
      <c r="B1" s="81" t="s">
        <v>31</v>
      </c>
      <c r="C1" s="82" t="s">
        <v>33</v>
      </c>
      <c r="D1" s="81" t="s">
        <v>3</v>
      </c>
      <c r="E1" s="80" t="s">
        <v>5</v>
      </c>
      <c r="F1" s="15" t="s">
        <v>6</v>
      </c>
      <c r="G1" s="69" t="s">
        <v>24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 ht="15.75" thickBot="1" x14ac:dyDescent="0.3">
      <c r="A2" s="83" t="s">
        <v>34</v>
      </c>
      <c r="B2" s="84" t="s">
        <v>32</v>
      </c>
      <c r="C2" s="85" t="s">
        <v>32</v>
      </c>
      <c r="D2" s="84" t="s">
        <v>4</v>
      </c>
      <c r="E2" s="86" t="s">
        <v>4</v>
      </c>
      <c r="F2" s="21" t="s">
        <v>7</v>
      </c>
      <c r="G2" s="61" t="s">
        <v>21</v>
      </c>
      <c r="H2" s="95" t="s">
        <v>22</v>
      </c>
      <c r="I2" s="55" t="s">
        <v>23</v>
      </c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x14ac:dyDescent="0.25">
      <c r="A3" s="96" t="s">
        <v>69</v>
      </c>
      <c r="B3" s="91">
        <v>77</v>
      </c>
      <c r="C3" s="77">
        <v>59</v>
      </c>
      <c r="D3" s="75" t="str">
        <f>IF(B3=0,"",IF(B3&lt;40,"Low",IF(AND(B3&gt;39,B3&lt;55),"Average",IF(AND(B3&gt;54,B3&lt;60),"High Average",IF(AND(B3&gt;59,B3&lt;65),"Slightly Elevated",IF(AND(B3&gt;64,B3&lt;70),"Elevated",IF(AND(B3&gt;69,B3&lt;91),"Very Elevated","")))))))</f>
        <v>Very Elevated</v>
      </c>
      <c r="E3" s="11" t="str">
        <f>IF(ISBLANK(C3),"",IF(C3&lt;40,"Low",IF(AND(C3&gt;39,C3&lt;55),"Average",IF(AND(C3&gt;54,C3&lt;60),"High Average",IF(AND(C3&gt;59,C3&lt;65),"Slightly Elevated",IF(AND(C3&gt;64,C3&lt;70),"Elevated",IF(AND(C3&gt;69,C3&lt;91),"Very Elevated","")))))))</f>
        <v>High Average</v>
      </c>
      <c r="F3" s="87" t="str">
        <f>IF(OR(D3="Very Elevated",E3="Elevated",E3="Very Elevated"),"Yes","")</f>
        <v>Yes</v>
      </c>
      <c r="G3" s="62">
        <f>B3-C3</f>
        <v>18</v>
      </c>
      <c r="H3" s="63">
        <f>IF(ABS(G3-G21)=G21,"0",G3-G21)</f>
        <v>5.4444444444444446</v>
      </c>
      <c r="I3" s="63">
        <f>H3*H3</f>
        <v>29.641975308641978</v>
      </c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 x14ac:dyDescent="0.25">
      <c r="A4" s="96" t="s">
        <v>55</v>
      </c>
      <c r="B4" s="92">
        <v>68</v>
      </c>
      <c r="C4" s="78">
        <v>63</v>
      </c>
      <c r="D4" s="75" t="str">
        <f t="shared" ref="D4:D21" si="0">IF(B4=0,"",IF(B4&lt;40,"Low",IF(AND(B4&gt;39,B4&lt;55),"Average",IF(AND(B4&gt;54,B4&lt;60),"High Average",IF(AND(B4&gt;59,B4&lt;65),"Slightly Elevated",IF(AND(B4&gt;64,B4&lt;70),"Elevated",IF(AND(B4&gt;69,B4&lt;91),"Very Elevated","")))))))</f>
        <v>Elevated</v>
      </c>
      <c r="E4" s="11" t="str">
        <f t="shared" ref="E4:E21" si="1">IF(ISBLANK(C4),"",IF(C4&lt;40,"Low",IF(AND(C4&gt;39,C4&lt;55),"Average",IF(AND(C4&gt;54,C4&lt;60),"High Average",IF(AND(C4&gt;59,C4&lt;65),"Slightly Elevated",IF(AND(C4&gt;64,C4&lt;70),"Elevated",IF(AND(C4&gt;69,C4&lt;91),"Very Elevated","")))))))</f>
        <v>Slightly Elevated</v>
      </c>
      <c r="F4" s="13" t="str">
        <f t="shared" ref="F4:F20" si="2">IF(OR(D4="Very Elevated",E4="Elevated",E4="Very Elevated"),"Yes","")</f>
        <v/>
      </c>
      <c r="G4" s="62">
        <f t="shared" ref="G4:G20" si="3">B4-C4</f>
        <v>5</v>
      </c>
      <c r="H4" s="63">
        <f>IF(ABS(G4-G21)=G21,"0",G4-G21)</f>
        <v>-7.5555555555555554</v>
      </c>
      <c r="I4" s="63">
        <f t="shared" ref="I4:I20" si="4">H4*H4</f>
        <v>57.086419753086417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31" x14ac:dyDescent="0.25">
      <c r="A5" s="96" t="s">
        <v>56</v>
      </c>
      <c r="B5" s="92">
        <v>80</v>
      </c>
      <c r="C5" s="78">
        <v>56</v>
      </c>
      <c r="D5" s="75" t="str">
        <f t="shared" si="0"/>
        <v>Very Elevated</v>
      </c>
      <c r="E5" s="11" t="str">
        <f t="shared" si="1"/>
        <v>High Average</v>
      </c>
      <c r="F5" s="13" t="str">
        <f t="shared" si="2"/>
        <v>Yes</v>
      </c>
      <c r="G5" s="62">
        <f t="shared" si="3"/>
        <v>24</v>
      </c>
      <c r="H5" s="63">
        <f>IF(ABS(G5-G21)=G21,"0",G5-G21)</f>
        <v>11.444444444444445</v>
      </c>
      <c r="I5" s="63">
        <f t="shared" si="4"/>
        <v>130.97530864197532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1:31" x14ac:dyDescent="0.25">
      <c r="A6" s="96" t="s">
        <v>57</v>
      </c>
      <c r="B6" s="92">
        <v>69</v>
      </c>
      <c r="C6" s="78">
        <v>55</v>
      </c>
      <c r="D6" s="75" t="str">
        <f t="shared" si="0"/>
        <v>Elevated</v>
      </c>
      <c r="E6" s="11" t="str">
        <f t="shared" si="1"/>
        <v>High Average</v>
      </c>
      <c r="F6" s="13" t="str">
        <f t="shared" si="2"/>
        <v/>
      </c>
      <c r="G6" s="62">
        <f t="shared" si="3"/>
        <v>14</v>
      </c>
      <c r="H6" s="63">
        <f>IF(ABS(G6-G21)=G21,"0",G6-G21)</f>
        <v>1.4444444444444446</v>
      </c>
      <c r="I6" s="63">
        <f t="shared" si="4"/>
        <v>2.0864197530864201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x14ac:dyDescent="0.25">
      <c r="A7" s="96" t="s">
        <v>58</v>
      </c>
      <c r="B7" s="92">
        <v>75</v>
      </c>
      <c r="C7" s="78">
        <v>52</v>
      </c>
      <c r="D7" s="75" t="str">
        <f t="shared" si="0"/>
        <v>Very Elevated</v>
      </c>
      <c r="E7" s="11" t="str">
        <f t="shared" si="1"/>
        <v>Average</v>
      </c>
      <c r="F7" s="13" t="str">
        <f t="shared" si="2"/>
        <v>Yes</v>
      </c>
      <c r="G7" s="62">
        <f t="shared" si="3"/>
        <v>23</v>
      </c>
      <c r="H7" s="63">
        <f>IF(ABS(G7-G21)=G21,"0",G7-G21)</f>
        <v>10.444444444444445</v>
      </c>
      <c r="I7" s="63">
        <f t="shared" si="4"/>
        <v>109.08641975308642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</row>
    <row r="8" spans="1:31" x14ac:dyDescent="0.25">
      <c r="A8" s="96" t="s">
        <v>59</v>
      </c>
      <c r="B8" s="92">
        <v>68</v>
      </c>
      <c r="C8" s="78">
        <v>57</v>
      </c>
      <c r="D8" s="75" t="str">
        <f t="shared" si="0"/>
        <v>Elevated</v>
      </c>
      <c r="E8" s="11" t="str">
        <f t="shared" si="1"/>
        <v>High Average</v>
      </c>
      <c r="F8" s="13" t="str">
        <f t="shared" si="2"/>
        <v/>
      </c>
      <c r="G8" s="62">
        <f t="shared" si="3"/>
        <v>11</v>
      </c>
      <c r="H8" s="63">
        <f>IF(ABS(G8-G21)=G21,"0",G8-G21)</f>
        <v>-1.5555555555555554</v>
      </c>
      <c r="I8" s="63">
        <f t="shared" si="4"/>
        <v>2.4197530864197523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</row>
    <row r="9" spans="1:31" x14ac:dyDescent="0.25">
      <c r="A9" s="96" t="s">
        <v>60</v>
      </c>
      <c r="B9" s="92">
        <v>65</v>
      </c>
      <c r="C9" s="78">
        <v>55</v>
      </c>
      <c r="D9" s="75" t="str">
        <f t="shared" si="0"/>
        <v>Elevated</v>
      </c>
      <c r="E9" s="11" t="str">
        <f t="shared" si="1"/>
        <v>High Average</v>
      </c>
      <c r="F9" s="13" t="str">
        <f t="shared" si="2"/>
        <v/>
      </c>
      <c r="G9" s="62">
        <f t="shared" si="3"/>
        <v>10</v>
      </c>
      <c r="H9" s="63">
        <f>IF(ABS(G9-G21)=G21,"0",G9-G21)</f>
        <v>-2.5555555555555554</v>
      </c>
      <c r="I9" s="63">
        <f t="shared" si="4"/>
        <v>6.530864197530863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</row>
    <row r="10" spans="1:31" x14ac:dyDescent="0.25">
      <c r="A10" s="96" t="s">
        <v>61</v>
      </c>
      <c r="B10" s="92">
        <v>66</v>
      </c>
      <c r="C10" s="78">
        <v>50</v>
      </c>
      <c r="D10" s="75" t="str">
        <f t="shared" si="0"/>
        <v>Elevated</v>
      </c>
      <c r="E10" s="11" t="str">
        <f t="shared" si="1"/>
        <v>Average</v>
      </c>
      <c r="F10" s="13" t="str">
        <f t="shared" si="2"/>
        <v/>
      </c>
      <c r="G10" s="62">
        <f t="shared" si="3"/>
        <v>16</v>
      </c>
      <c r="H10" s="63">
        <f>IF(ABS(G10-G21)=G21,"0",G10-G21)</f>
        <v>3.4444444444444446</v>
      </c>
      <c r="I10" s="63">
        <f t="shared" si="4"/>
        <v>11.8641975308642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1:31" x14ac:dyDescent="0.25">
      <c r="A11" s="96" t="s">
        <v>62</v>
      </c>
      <c r="B11" s="92">
        <v>77</v>
      </c>
      <c r="C11" s="78">
        <v>60</v>
      </c>
      <c r="D11" s="75" t="str">
        <f t="shared" si="0"/>
        <v>Very Elevated</v>
      </c>
      <c r="E11" s="11" t="str">
        <f t="shared" si="1"/>
        <v>Slightly Elevated</v>
      </c>
      <c r="F11" s="13" t="str">
        <f t="shared" si="2"/>
        <v>Yes</v>
      </c>
      <c r="G11" s="62">
        <f t="shared" si="3"/>
        <v>17</v>
      </c>
      <c r="H11" s="63">
        <f>IF(ABS(G11-G21)=G21,"0",G11-G21)</f>
        <v>4.4444444444444446</v>
      </c>
      <c r="I11" s="63">
        <f t="shared" si="4"/>
        <v>19.753086419753089</v>
      </c>
      <c r="J11" s="3"/>
      <c r="K11" s="3"/>
      <c r="L11" s="3"/>
      <c r="M11" s="3"/>
      <c r="N11" s="3"/>
      <c r="O11" s="3"/>
      <c r="P11" s="3"/>
      <c r="Q11" s="3"/>
      <c r="R11" s="3"/>
      <c r="S11" s="26" t="s">
        <v>20</v>
      </c>
      <c r="T11" s="26" t="s">
        <v>1</v>
      </c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</row>
    <row r="12" spans="1:31" x14ac:dyDescent="0.25">
      <c r="A12" s="96" t="s">
        <v>55</v>
      </c>
      <c r="B12" s="92">
        <v>69</v>
      </c>
      <c r="C12" s="78">
        <v>55</v>
      </c>
      <c r="D12" s="75" t="str">
        <f t="shared" si="0"/>
        <v>Elevated</v>
      </c>
      <c r="E12" s="11" t="str">
        <f t="shared" si="1"/>
        <v>High Average</v>
      </c>
      <c r="F12" s="13" t="str">
        <f t="shared" si="2"/>
        <v/>
      </c>
      <c r="G12" s="62">
        <f t="shared" si="3"/>
        <v>14</v>
      </c>
      <c r="H12" s="63">
        <f>IF(ABS(G12-G21)=G21,"0",G12-G21)</f>
        <v>1.4444444444444446</v>
      </c>
      <c r="I12" s="63">
        <f t="shared" si="4"/>
        <v>2.0864197530864201</v>
      </c>
      <c r="J12" s="3"/>
      <c r="K12" s="3"/>
      <c r="L12" s="3"/>
      <c r="M12" s="3"/>
      <c r="N12" s="3"/>
      <c r="O12" s="3"/>
      <c r="P12" s="3"/>
      <c r="Q12" s="3"/>
      <c r="R12" s="3"/>
      <c r="S12" s="24" t="s">
        <v>18</v>
      </c>
      <c r="T12" s="25" t="s">
        <v>19</v>
      </c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spans="1:31" x14ac:dyDescent="0.25">
      <c r="A13" s="96" t="s">
        <v>53</v>
      </c>
      <c r="B13" s="93">
        <v>64</v>
      </c>
      <c r="C13" s="78">
        <v>59</v>
      </c>
      <c r="D13" s="75" t="str">
        <f t="shared" si="0"/>
        <v>Slightly Elevated</v>
      </c>
      <c r="E13" s="11" t="str">
        <f t="shared" si="1"/>
        <v>High Average</v>
      </c>
      <c r="F13" s="13" t="str">
        <f t="shared" si="2"/>
        <v/>
      </c>
      <c r="G13" s="62">
        <f t="shared" si="3"/>
        <v>5</v>
      </c>
      <c r="H13" s="63">
        <f>IF(ABS(G13-G21)=G21,"0",G13-G21)</f>
        <v>-7.5555555555555554</v>
      </c>
      <c r="I13" s="63">
        <f t="shared" si="4"/>
        <v>57.086419753086417</v>
      </c>
      <c r="J13" s="3"/>
      <c r="K13" s="3"/>
      <c r="L13" s="3"/>
      <c r="M13" s="3"/>
      <c r="N13" s="3"/>
      <c r="O13" s="3"/>
      <c r="P13" s="3"/>
      <c r="Q13" s="3"/>
      <c r="R13" s="3"/>
      <c r="S13" s="24" t="s">
        <v>17</v>
      </c>
      <c r="T13" s="25" t="s">
        <v>16</v>
      </c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1" x14ac:dyDescent="0.25">
      <c r="A14" s="96" t="s">
        <v>63</v>
      </c>
      <c r="B14" s="93">
        <v>66</v>
      </c>
      <c r="C14" s="78">
        <v>55</v>
      </c>
      <c r="D14" s="75" t="str">
        <f t="shared" si="0"/>
        <v>Elevated</v>
      </c>
      <c r="E14" s="11" t="str">
        <f t="shared" si="1"/>
        <v>High Average</v>
      </c>
      <c r="F14" s="13" t="str">
        <f t="shared" si="2"/>
        <v/>
      </c>
      <c r="G14" s="62">
        <f t="shared" si="3"/>
        <v>11</v>
      </c>
      <c r="H14" s="63">
        <f>IF(ABS(G14-G21)=G21,"0",G14-G21)</f>
        <v>-1.5555555555555554</v>
      </c>
      <c r="I14" s="63">
        <f t="shared" si="4"/>
        <v>2.4197530864197523</v>
      </c>
      <c r="J14" s="3"/>
      <c r="K14" s="3"/>
      <c r="L14" s="3"/>
      <c r="M14" s="3"/>
      <c r="N14" s="3"/>
      <c r="O14" s="3"/>
      <c r="P14" s="3"/>
      <c r="Q14" s="3"/>
      <c r="R14" s="3"/>
      <c r="S14" s="24" t="s">
        <v>14</v>
      </c>
      <c r="T14" s="25" t="s">
        <v>15</v>
      </c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</row>
    <row r="15" spans="1:31" x14ac:dyDescent="0.25">
      <c r="A15" s="96" t="s">
        <v>64</v>
      </c>
      <c r="B15" s="93">
        <v>73</v>
      </c>
      <c r="C15" s="78">
        <v>65</v>
      </c>
      <c r="D15" s="75" t="str">
        <f t="shared" si="0"/>
        <v>Very Elevated</v>
      </c>
      <c r="E15" s="11" t="str">
        <f t="shared" si="1"/>
        <v>Elevated</v>
      </c>
      <c r="F15" s="13" t="str">
        <f t="shared" si="2"/>
        <v>Yes</v>
      </c>
      <c r="G15" s="62">
        <f t="shared" si="3"/>
        <v>8</v>
      </c>
      <c r="H15" s="63">
        <f>IF(ABS(G15-G21)=G21,"0",G15-G21)</f>
        <v>-4.5555555555555554</v>
      </c>
      <c r="I15" s="63">
        <f t="shared" si="4"/>
        <v>20.753086419753085</v>
      </c>
      <c r="J15" s="3"/>
      <c r="K15" s="3"/>
      <c r="L15" s="3"/>
      <c r="M15" s="3"/>
      <c r="N15" s="3"/>
      <c r="O15" s="3"/>
      <c r="P15" s="3"/>
      <c r="Q15" s="3"/>
      <c r="R15" s="3"/>
      <c r="S15" s="24" t="s">
        <v>10</v>
      </c>
      <c r="T15" s="25" t="s">
        <v>11</v>
      </c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</row>
    <row r="16" spans="1:31" x14ac:dyDescent="0.25">
      <c r="A16" s="96" t="s">
        <v>65</v>
      </c>
      <c r="B16" s="93">
        <v>76</v>
      </c>
      <c r="C16" s="78">
        <v>67</v>
      </c>
      <c r="D16" s="75" t="str">
        <f t="shared" si="0"/>
        <v>Very Elevated</v>
      </c>
      <c r="E16" s="11" t="str">
        <f t="shared" si="1"/>
        <v>Elevated</v>
      </c>
      <c r="F16" s="13" t="str">
        <f t="shared" si="2"/>
        <v>Yes</v>
      </c>
      <c r="G16" s="62">
        <f t="shared" si="3"/>
        <v>9</v>
      </c>
      <c r="H16" s="63">
        <f>IF(ABS(G16-G21)=G21,"0",G16-G21)</f>
        <v>-3.5555555555555554</v>
      </c>
      <c r="I16" s="63">
        <f t="shared" si="4"/>
        <v>12.641975308641975</v>
      </c>
      <c r="J16" s="3"/>
      <c r="K16" s="3"/>
      <c r="L16" s="3"/>
      <c r="M16" s="3"/>
      <c r="N16" s="3"/>
      <c r="O16" s="3"/>
      <c r="P16" s="3"/>
      <c r="Q16" s="3"/>
      <c r="R16" s="3"/>
      <c r="S16" s="24" t="s">
        <v>9</v>
      </c>
      <c r="T16" s="25" t="s">
        <v>12</v>
      </c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</row>
    <row r="17" spans="1:31" x14ac:dyDescent="0.25">
      <c r="A17" s="96" t="s">
        <v>66</v>
      </c>
      <c r="B17" s="93">
        <v>78</v>
      </c>
      <c r="C17" s="78">
        <v>63</v>
      </c>
      <c r="D17" s="75" t="str">
        <f t="shared" si="0"/>
        <v>Very Elevated</v>
      </c>
      <c r="E17" s="11" t="str">
        <f t="shared" si="1"/>
        <v>Slightly Elevated</v>
      </c>
      <c r="F17" s="13" t="str">
        <f t="shared" si="2"/>
        <v>Yes</v>
      </c>
      <c r="G17" s="62">
        <f t="shared" si="3"/>
        <v>15</v>
      </c>
      <c r="H17" s="63">
        <f>IF(ABS(G17-G21)=G21,"0",G17-G21)</f>
        <v>2.4444444444444446</v>
      </c>
      <c r="I17" s="63">
        <f t="shared" si="4"/>
        <v>5.9753086419753094</v>
      </c>
      <c r="J17" s="3"/>
      <c r="K17" s="3"/>
      <c r="L17" s="3"/>
      <c r="M17" s="3"/>
      <c r="N17" s="3"/>
      <c r="O17" s="3"/>
      <c r="P17" s="3"/>
      <c r="Q17" s="3"/>
      <c r="R17" s="3"/>
      <c r="S17" s="24" t="s">
        <v>8</v>
      </c>
      <c r="T17" s="25" t="s">
        <v>13</v>
      </c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</row>
    <row r="18" spans="1:31" x14ac:dyDescent="0.25">
      <c r="A18" s="96" t="s">
        <v>54</v>
      </c>
      <c r="B18" s="93">
        <v>64</v>
      </c>
      <c r="C18" s="78">
        <v>50</v>
      </c>
      <c r="D18" s="75" t="str">
        <f t="shared" si="0"/>
        <v>Slightly Elevated</v>
      </c>
      <c r="E18" s="11" t="str">
        <f t="shared" si="1"/>
        <v>Average</v>
      </c>
      <c r="F18" s="13" t="str">
        <f t="shared" si="2"/>
        <v/>
      </c>
      <c r="G18" s="62">
        <f t="shared" si="3"/>
        <v>14</v>
      </c>
      <c r="H18" s="63">
        <f>IF(ABS(G18-G21)=G21,"0",G18-G21)</f>
        <v>1.4444444444444446</v>
      </c>
      <c r="I18" s="63">
        <f t="shared" si="4"/>
        <v>2.0864197530864201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</row>
    <row r="19" spans="1:31" x14ac:dyDescent="0.25">
      <c r="A19" s="96" t="s">
        <v>67</v>
      </c>
      <c r="B19" s="93">
        <v>74</v>
      </c>
      <c r="C19" s="78">
        <v>68</v>
      </c>
      <c r="D19" s="75" t="str">
        <f t="shared" si="0"/>
        <v>Very Elevated</v>
      </c>
      <c r="E19" s="11" t="str">
        <f t="shared" si="1"/>
        <v>Elevated</v>
      </c>
      <c r="F19" s="13" t="str">
        <f t="shared" si="2"/>
        <v>Yes</v>
      </c>
      <c r="G19" s="62">
        <f t="shared" si="3"/>
        <v>6</v>
      </c>
      <c r="H19" s="63">
        <f>IF(ABS(G19-G21)=G21,"0",G19-G21)</f>
        <v>-6.5555555555555554</v>
      </c>
      <c r="I19" s="63">
        <f t="shared" si="4"/>
        <v>42.975308641975303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</row>
    <row r="20" spans="1:31" ht="15.75" thickBot="1" x14ac:dyDescent="0.3">
      <c r="A20" s="96" t="s">
        <v>68</v>
      </c>
      <c r="B20" s="93">
        <v>63</v>
      </c>
      <c r="C20" s="78">
        <v>57</v>
      </c>
      <c r="D20" s="79" t="str">
        <f t="shared" si="0"/>
        <v>Slightly Elevated</v>
      </c>
      <c r="E20" s="12" t="str">
        <f t="shared" si="1"/>
        <v>High Average</v>
      </c>
      <c r="F20" s="14" t="str">
        <f t="shared" si="2"/>
        <v/>
      </c>
      <c r="G20" s="61">
        <f t="shared" si="3"/>
        <v>6</v>
      </c>
      <c r="H20" s="63">
        <f>IF(ABS(G20-G21)=G21,"0",G20-G21)</f>
        <v>-6.5555555555555554</v>
      </c>
      <c r="I20" s="63">
        <f t="shared" si="4"/>
        <v>42.975308641975303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1" spans="1:31" ht="15.75" thickBot="1" x14ac:dyDescent="0.3">
      <c r="A21" s="73" t="s">
        <v>2</v>
      </c>
      <c r="B21" s="76">
        <f>AVERAGEIF(B3:B20,"&gt;0")</f>
        <v>70.666666666666671</v>
      </c>
      <c r="C21" s="88">
        <f>AVERAGEIF(C3:C20,"&gt;0")</f>
        <v>58.111111111111114</v>
      </c>
      <c r="D21" s="89" t="str">
        <f t="shared" si="0"/>
        <v>Very Elevated</v>
      </c>
      <c r="E21" s="90" t="str">
        <f t="shared" si="1"/>
        <v>High Average</v>
      </c>
      <c r="F21" s="72">
        <f>COUNTIF(F3:F20,"yes")</f>
        <v>8</v>
      </c>
      <c r="G21" s="64">
        <f>SUM(G3:G20)/B23</f>
        <v>12.555555555555555</v>
      </c>
      <c r="H21" s="94"/>
      <c r="I21" s="65">
        <f>SUM(I3:I20)</f>
        <v>558.44444444444446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</row>
    <row r="22" spans="1:31" x14ac:dyDescent="0.25">
      <c r="A22" s="48" t="s">
        <v>25</v>
      </c>
      <c r="B22" s="49">
        <f>SUM(B3:B20)</f>
        <v>1272</v>
      </c>
      <c r="C22" s="49">
        <f>SUM(C3:C20)</f>
        <v>1046</v>
      </c>
      <c r="D22" s="3"/>
      <c r="E22" s="3"/>
      <c r="F22" s="3"/>
      <c r="G22" s="66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</row>
    <row r="23" spans="1:31" x14ac:dyDescent="0.25">
      <c r="A23" s="50" t="s">
        <v>26</v>
      </c>
      <c r="B23" s="49">
        <f>COUNTIF(B3:B20,"&gt;0")</f>
        <v>18</v>
      </c>
      <c r="C23" s="49">
        <f>COUNTIF(C3:C20,"&gt;0")</f>
        <v>18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</row>
    <row r="24" spans="1:31" x14ac:dyDescent="0.25">
      <c r="A24" s="50" t="s">
        <v>27</v>
      </c>
      <c r="B24" s="51">
        <f>B21</f>
        <v>70.666666666666671</v>
      </c>
      <c r="C24" s="51">
        <f>C21</f>
        <v>58.111111111111114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</row>
    <row r="25" spans="1:31" x14ac:dyDescent="0.25">
      <c r="A25" s="50" t="s">
        <v>28</v>
      </c>
      <c r="B25" s="52">
        <f>STDEV(B3:B20)</f>
        <v>5.5730443681538873</v>
      </c>
      <c r="C25" s="52">
        <f>STDEV(C3:C20)</f>
        <v>5.3784853420980339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</row>
    <row r="26" spans="1:31" x14ac:dyDescent="0.25">
      <c r="A26" s="48" t="s">
        <v>51</v>
      </c>
      <c r="B26" s="53">
        <f>I21/B29</f>
        <v>32.849673202614383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</row>
    <row r="27" spans="1:31" x14ac:dyDescent="0.25">
      <c r="A27" s="48" t="s">
        <v>52</v>
      </c>
      <c r="B27" s="52">
        <f>SQRT(B26/B23)</f>
        <v>1.3509188889750887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</row>
    <row r="28" spans="1:31" x14ac:dyDescent="0.25">
      <c r="A28" s="50" t="s">
        <v>38</v>
      </c>
      <c r="B28" s="70">
        <f>G21/B27</f>
        <v>9.2940854243892979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</row>
    <row r="29" spans="1:31" x14ac:dyDescent="0.25">
      <c r="A29" s="50" t="s">
        <v>29</v>
      </c>
      <c r="B29" s="49">
        <f>B23-1</f>
        <v>17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</row>
    <row r="30" spans="1:31" x14ac:dyDescent="0.25">
      <c r="A30" s="48" t="s">
        <v>30</v>
      </c>
      <c r="B30" s="25">
        <v>1.74</v>
      </c>
      <c r="C30" s="3" t="s">
        <v>36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</row>
    <row r="31" spans="1:31" x14ac:dyDescent="0.25">
      <c r="A31" s="54" t="s">
        <v>37</v>
      </c>
      <c r="B31" s="71">
        <v>1.33</v>
      </c>
      <c r="C31" s="56" t="s">
        <v>35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</row>
    <row r="32" spans="1:3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</row>
    <row r="33" spans="1:3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</row>
    <row r="34" spans="1:3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</row>
    <row r="35" spans="1:3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1:3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</row>
    <row r="37" spans="1:3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</row>
    <row r="38" spans="1:31" x14ac:dyDescent="0.25">
      <c r="A38" s="57" t="s">
        <v>45</v>
      </c>
      <c r="B38" s="58" t="str">
        <f>IF(B28&gt;B30,"Significant difference at .05","Not significant")</f>
        <v>Significant difference at .05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</row>
    <row r="39" spans="1:31" x14ac:dyDescent="0.25">
      <c r="A39" s="3"/>
      <c r="B39" s="3"/>
      <c r="C39" s="58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</row>
    <row r="40" spans="1:31" x14ac:dyDescent="0.25">
      <c r="A40" s="50"/>
      <c r="B40" s="59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</row>
    <row r="41" spans="1:31" x14ac:dyDescent="0.25">
      <c r="A41" s="3"/>
      <c r="B41" s="60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</row>
    <row r="42" spans="1:31" x14ac:dyDescent="0.25">
      <c r="A42" s="3"/>
      <c r="B42" s="60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67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</row>
    <row r="43" spans="1:3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68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</row>
    <row r="44" spans="1:3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</row>
    <row r="45" spans="1:3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</row>
    <row r="46" spans="1:3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</row>
    <row r="47" spans="1:3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</row>
    <row r="48" spans="1:3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</row>
    <row r="49" spans="1:3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</row>
    <row r="50" spans="1:3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</row>
    <row r="51" spans="1:3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</row>
    <row r="52" spans="1:3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</row>
    <row r="53" spans="1:3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</row>
    <row r="54" spans="1:3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</row>
    <row r="55" spans="1:3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</row>
    <row r="56" spans="1:3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</row>
    <row r="57" spans="1:3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</row>
    <row r="58" spans="1:3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</row>
    <row r="59" spans="1:3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</row>
    <row r="60" spans="1:3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</row>
    <row r="61" spans="1:31" x14ac:dyDescent="0.25"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</row>
    <row r="62" spans="1:31" x14ac:dyDescent="0.25"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</row>
    <row r="63" spans="1:31" x14ac:dyDescent="0.25"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</row>
  </sheetData>
  <sheetProtection password="C79A" sheet="1" objects="1" scenarios="1"/>
  <protectedRanges>
    <protectedRange sqref="C3:C20" name="Range1_1"/>
  </protectedRanges>
  <pageMargins left="0.45" right="0.45" top="0.75" bottom="0.5" header="0.3" footer="0.3"/>
  <pageSetup paperSize="5" scale="67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99"/>
  <sheetViews>
    <sheetView workbookViewId="0">
      <selection activeCell="E35" sqref="E35"/>
    </sheetView>
  </sheetViews>
  <sheetFormatPr defaultRowHeight="15" x14ac:dyDescent="0.25"/>
  <cols>
    <col min="1" max="1" width="23.28515625" customWidth="1"/>
    <col min="2" max="2" width="18.28515625" bestFit="1" customWidth="1"/>
    <col min="3" max="3" width="18.7109375" customWidth="1"/>
    <col min="4" max="4" width="18.5703125" customWidth="1"/>
    <col min="5" max="5" width="18.28515625" customWidth="1"/>
    <col min="6" max="6" width="18" customWidth="1"/>
    <col min="7" max="7" width="7" customWidth="1"/>
    <col min="8" max="8" width="7.28515625" customWidth="1"/>
    <col min="9" max="9" width="7" customWidth="1"/>
    <col min="10" max="10" width="7.140625" customWidth="1"/>
    <col min="11" max="11" width="17.42578125" customWidth="1"/>
    <col min="12" max="12" width="28.85546875" customWidth="1"/>
    <col min="13" max="13" width="7.85546875" customWidth="1"/>
    <col min="14" max="15" width="7.140625" customWidth="1"/>
    <col min="16" max="17" width="7.5703125" customWidth="1"/>
  </cols>
  <sheetData>
    <row r="1" spans="1:48" x14ac:dyDescent="0.25">
      <c r="A1" s="18" t="s">
        <v>0</v>
      </c>
      <c r="B1" s="5" t="s">
        <v>39</v>
      </c>
      <c r="C1" s="17" t="s">
        <v>39</v>
      </c>
      <c r="D1" s="5" t="s">
        <v>48</v>
      </c>
      <c r="E1" s="9" t="s">
        <v>48</v>
      </c>
      <c r="F1" s="15" t="s">
        <v>6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</row>
    <row r="2" spans="1:48" ht="15.75" thickBot="1" x14ac:dyDescent="0.3">
      <c r="A2" s="8" t="s">
        <v>34</v>
      </c>
      <c r="B2" s="1" t="s">
        <v>40</v>
      </c>
      <c r="C2" s="16" t="s">
        <v>46</v>
      </c>
      <c r="D2" s="1" t="s">
        <v>49</v>
      </c>
      <c r="E2" s="10" t="s">
        <v>49</v>
      </c>
      <c r="F2" s="21" t="s">
        <v>7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</row>
    <row r="3" spans="1:48" ht="15.75" thickBot="1" x14ac:dyDescent="0.3">
      <c r="A3" s="23" t="str">
        <f>'Statistical Analysis'!A3</f>
        <v>Jeff</v>
      </c>
      <c r="B3" s="37">
        <v>3</v>
      </c>
      <c r="C3" s="40">
        <v>1</v>
      </c>
      <c r="D3" s="37" t="str">
        <f>IF(ISBLANK(B3),"",IF(B3=0,"Low",IF(AND(B3=1),"Borderline",IF(AND(B3=2),"High",IF(AND(B3=3),"Very High","")))))</f>
        <v>Very High</v>
      </c>
      <c r="E3" s="43" t="str">
        <f>IF(ISBLANK(C3),"",IF(C3=0,"Low",IF(AND(C3=1),"Borderline",IF(AND(C3=2),"High",IF(AND(C3=3),"Very High","")))))</f>
        <v>Borderline</v>
      </c>
      <c r="F3" s="20" t="str">
        <f>IF(OR(D3="Very High",E3="High",E3="Very High"),"Yes","")</f>
        <v>Yes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</row>
    <row r="4" spans="1:48" ht="15.75" thickBot="1" x14ac:dyDescent="0.3">
      <c r="A4" s="35" t="str">
        <f>'Statistical Analysis'!A4</f>
        <v>Darren</v>
      </c>
      <c r="B4" s="38">
        <v>2</v>
      </c>
      <c r="C4" s="41">
        <v>1</v>
      </c>
      <c r="D4" s="45" t="str">
        <f t="shared" ref="D4:D20" si="0">IF(ISBLANK(B4),"",IF(B4=0,"Low",IF(AND(B4=1),"Borderline",IF(AND(B4=2),"High",IF(AND(B4=3),"Very High","")))))</f>
        <v>High</v>
      </c>
      <c r="E4" s="43" t="str">
        <f t="shared" ref="E4:E20" si="1">IF(ISBLANK(C4),"",IF(C4=0,"Low",IF(AND(C4=1),"Borderline",IF(AND(C4=2),"High",IF(AND(C4=3),"Very High","")))))</f>
        <v>Borderline</v>
      </c>
      <c r="F4" s="20" t="str">
        <f t="shared" ref="F4:F20" si="2">IF(OR(D4="Very High",E4="High",E4="Very High"),"Yes","")</f>
        <v/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</row>
    <row r="5" spans="1:48" ht="15.75" thickBot="1" x14ac:dyDescent="0.3">
      <c r="A5" s="35" t="str">
        <f>'Statistical Analysis'!A5</f>
        <v>Cynthia</v>
      </c>
      <c r="B5" s="38">
        <v>3</v>
      </c>
      <c r="C5" s="41">
        <v>0</v>
      </c>
      <c r="D5" s="45" t="str">
        <f t="shared" si="0"/>
        <v>Very High</v>
      </c>
      <c r="E5" s="43" t="str">
        <f t="shared" si="1"/>
        <v>Low</v>
      </c>
      <c r="F5" s="20" t="str">
        <f t="shared" si="2"/>
        <v>Yes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</row>
    <row r="6" spans="1:48" ht="15.75" thickBot="1" x14ac:dyDescent="0.3">
      <c r="A6" s="35" t="str">
        <f>'Statistical Analysis'!A6</f>
        <v>Dorthy</v>
      </c>
      <c r="B6" s="38">
        <v>2</v>
      </c>
      <c r="C6" s="41">
        <v>0</v>
      </c>
      <c r="D6" s="45" t="str">
        <f t="shared" si="0"/>
        <v>High</v>
      </c>
      <c r="E6" s="43" t="str">
        <f t="shared" si="1"/>
        <v>Low</v>
      </c>
      <c r="F6" s="20" t="str">
        <f t="shared" si="2"/>
        <v/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15.75" thickBot="1" x14ac:dyDescent="0.3">
      <c r="A7" s="35" t="str">
        <f>'Statistical Analysis'!A7</f>
        <v>Maria</v>
      </c>
      <c r="B7" s="38">
        <v>3</v>
      </c>
      <c r="C7" s="41">
        <v>2</v>
      </c>
      <c r="D7" s="45" t="str">
        <f t="shared" si="0"/>
        <v>Very High</v>
      </c>
      <c r="E7" s="43" t="str">
        <f t="shared" si="1"/>
        <v>High</v>
      </c>
      <c r="F7" s="20" t="str">
        <f t="shared" si="2"/>
        <v>Yes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</row>
    <row r="8" spans="1:48" ht="15.75" thickBot="1" x14ac:dyDescent="0.3">
      <c r="A8" s="35" t="str">
        <f>'Statistical Analysis'!A8</f>
        <v>Sandy</v>
      </c>
      <c r="B8" s="38">
        <v>2</v>
      </c>
      <c r="C8" s="41">
        <v>0</v>
      </c>
      <c r="D8" s="45" t="str">
        <f t="shared" si="0"/>
        <v>High</v>
      </c>
      <c r="E8" s="43" t="str">
        <f t="shared" si="1"/>
        <v>Low</v>
      </c>
      <c r="F8" s="20" t="str">
        <f t="shared" si="2"/>
        <v/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</row>
    <row r="9" spans="1:48" ht="15.75" thickBot="1" x14ac:dyDescent="0.3">
      <c r="A9" s="35" t="str">
        <f>'Statistical Analysis'!A9</f>
        <v>Katrina</v>
      </c>
      <c r="B9" s="38">
        <v>1</v>
      </c>
      <c r="C9" s="41">
        <v>0</v>
      </c>
      <c r="D9" s="45" t="str">
        <f t="shared" si="0"/>
        <v>Borderline</v>
      </c>
      <c r="E9" s="43" t="str">
        <f t="shared" si="1"/>
        <v>Low</v>
      </c>
      <c r="F9" s="20" t="str">
        <f t="shared" si="2"/>
        <v/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</row>
    <row r="10" spans="1:48" ht="15.75" thickBot="1" x14ac:dyDescent="0.3">
      <c r="A10" s="35" t="str">
        <f>'Statistical Analysis'!A10</f>
        <v>Ralph</v>
      </c>
      <c r="B10" s="38">
        <v>2</v>
      </c>
      <c r="C10" s="41">
        <v>0</v>
      </c>
      <c r="D10" s="45" t="str">
        <f t="shared" si="0"/>
        <v>High</v>
      </c>
      <c r="E10" s="43" t="str">
        <f t="shared" si="1"/>
        <v>Low</v>
      </c>
      <c r="F10" s="20" t="str">
        <f t="shared" si="2"/>
        <v/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</row>
    <row r="11" spans="1:48" ht="15.75" thickBot="1" x14ac:dyDescent="0.3">
      <c r="A11" s="35" t="str">
        <f>'Statistical Analysis'!A11</f>
        <v>john</v>
      </c>
      <c r="B11" s="38">
        <v>3</v>
      </c>
      <c r="C11" s="41">
        <v>1</v>
      </c>
      <c r="D11" s="45" t="str">
        <f t="shared" si="0"/>
        <v>Very High</v>
      </c>
      <c r="E11" s="43" t="str">
        <f t="shared" si="1"/>
        <v>Borderline</v>
      </c>
      <c r="F11" s="20" t="str">
        <f t="shared" si="2"/>
        <v>Yes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</row>
    <row r="12" spans="1:48" ht="15.75" thickBot="1" x14ac:dyDescent="0.3">
      <c r="A12" s="35" t="str">
        <f>'Statistical Analysis'!A12</f>
        <v>Darren</v>
      </c>
      <c r="B12" s="38">
        <v>2</v>
      </c>
      <c r="C12" s="41">
        <v>0</v>
      </c>
      <c r="D12" s="45" t="str">
        <f t="shared" si="0"/>
        <v>High</v>
      </c>
      <c r="E12" s="43" t="str">
        <f t="shared" si="1"/>
        <v>Low</v>
      </c>
      <c r="F12" s="20" t="str">
        <f t="shared" si="2"/>
        <v/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</row>
    <row r="13" spans="1:48" ht="15.75" thickBot="1" x14ac:dyDescent="0.3">
      <c r="A13" s="35" t="str">
        <f>'Statistical Analysis'!A13</f>
        <v>Geri</v>
      </c>
      <c r="B13" s="38">
        <v>1</v>
      </c>
      <c r="C13" s="41">
        <v>0</v>
      </c>
      <c r="D13" s="45" t="str">
        <f t="shared" si="0"/>
        <v>Borderline</v>
      </c>
      <c r="E13" s="43" t="str">
        <f t="shared" si="1"/>
        <v>Low</v>
      </c>
      <c r="F13" s="20" t="str">
        <f t="shared" si="2"/>
        <v/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</row>
    <row r="14" spans="1:48" ht="15.75" thickBot="1" x14ac:dyDescent="0.3">
      <c r="A14" s="35" t="str">
        <f>'Statistical Analysis'!A14</f>
        <v>Joseph</v>
      </c>
      <c r="B14" s="38">
        <v>1</v>
      </c>
      <c r="C14" s="41">
        <v>0</v>
      </c>
      <c r="D14" s="45" t="str">
        <f t="shared" si="0"/>
        <v>Borderline</v>
      </c>
      <c r="E14" s="43" t="str">
        <f t="shared" si="1"/>
        <v>Low</v>
      </c>
      <c r="F14" s="20" t="str">
        <f t="shared" si="2"/>
        <v/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</row>
    <row r="15" spans="1:48" ht="15.75" thickBot="1" x14ac:dyDescent="0.3">
      <c r="A15" s="35" t="str">
        <f>'Statistical Analysis'!A15</f>
        <v>Barbara</v>
      </c>
      <c r="B15" s="38">
        <v>3</v>
      </c>
      <c r="C15" s="41">
        <v>2</v>
      </c>
      <c r="D15" s="45" t="str">
        <f t="shared" si="0"/>
        <v>Very High</v>
      </c>
      <c r="E15" s="43" t="str">
        <f t="shared" si="1"/>
        <v>High</v>
      </c>
      <c r="F15" s="20" t="str">
        <f t="shared" si="2"/>
        <v>Yes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</row>
    <row r="16" spans="1:48" ht="15.75" thickBot="1" x14ac:dyDescent="0.3">
      <c r="A16" s="35" t="str">
        <f>'Statistical Analysis'!A16</f>
        <v>Henry</v>
      </c>
      <c r="B16" s="38">
        <v>3</v>
      </c>
      <c r="C16" s="41">
        <v>2</v>
      </c>
      <c r="D16" s="45" t="str">
        <f t="shared" si="0"/>
        <v>Very High</v>
      </c>
      <c r="E16" s="43" t="str">
        <f t="shared" si="1"/>
        <v>High</v>
      </c>
      <c r="F16" s="20" t="str">
        <f t="shared" si="2"/>
        <v>Yes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</row>
    <row r="17" spans="1:52" ht="15.75" thickBot="1" x14ac:dyDescent="0.3">
      <c r="A17" s="35" t="str">
        <f>'Statistical Analysis'!A17</f>
        <v>Tara</v>
      </c>
      <c r="B17" s="38">
        <v>3</v>
      </c>
      <c r="C17" s="41">
        <v>2</v>
      </c>
      <c r="D17" s="45" t="str">
        <f t="shared" si="0"/>
        <v>Very High</v>
      </c>
      <c r="E17" s="43" t="str">
        <f t="shared" si="1"/>
        <v>High</v>
      </c>
      <c r="F17" s="20" t="str">
        <f t="shared" si="2"/>
        <v>Yes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</row>
    <row r="18" spans="1:52" ht="15.75" thickBot="1" x14ac:dyDescent="0.3">
      <c r="A18" s="35" t="str">
        <f>'Statistical Analysis'!A18</f>
        <v>Judy</v>
      </c>
      <c r="B18" s="38">
        <v>1</v>
      </c>
      <c r="C18" s="41">
        <v>0</v>
      </c>
      <c r="D18" s="45" t="str">
        <f t="shared" si="0"/>
        <v>Borderline</v>
      </c>
      <c r="E18" s="43" t="str">
        <f t="shared" si="1"/>
        <v>Low</v>
      </c>
      <c r="F18" s="20" t="str">
        <f t="shared" si="2"/>
        <v/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</row>
    <row r="19" spans="1:52" ht="15.75" thickBot="1" x14ac:dyDescent="0.3">
      <c r="A19" s="35" t="str">
        <f>'Statistical Analysis'!A19</f>
        <v>Cindy</v>
      </c>
      <c r="B19" s="38">
        <v>3</v>
      </c>
      <c r="C19" s="41">
        <v>2</v>
      </c>
      <c r="D19" s="45" t="str">
        <f t="shared" si="0"/>
        <v>Very High</v>
      </c>
      <c r="E19" s="43" t="str">
        <f t="shared" si="1"/>
        <v>High</v>
      </c>
      <c r="F19" s="20" t="str">
        <f t="shared" si="2"/>
        <v>Yes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</row>
    <row r="20" spans="1:52" ht="15.75" thickBot="1" x14ac:dyDescent="0.3">
      <c r="A20" s="36" t="str">
        <f>'Statistical Analysis'!A20</f>
        <v>Sam</v>
      </c>
      <c r="B20" s="39">
        <v>2</v>
      </c>
      <c r="C20" s="42">
        <v>1</v>
      </c>
      <c r="D20" s="39" t="str">
        <f t="shared" si="0"/>
        <v>High</v>
      </c>
      <c r="E20" s="44" t="str">
        <f t="shared" si="1"/>
        <v>Borderline</v>
      </c>
      <c r="F20" s="20" t="str">
        <f t="shared" si="2"/>
        <v/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</row>
    <row r="21" spans="1:52" ht="15.75" thickBot="1" x14ac:dyDescent="0.3">
      <c r="A21" s="4" t="s">
        <v>2</v>
      </c>
      <c r="B21" s="6">
        <f>AVERAGEIF(B3:B20,"&gt;0")</f>
        <v>2.2222222222222223</v>
      </c>
      <c r="C21" s="7">
        <f>AVERAGEIF(C3:C20,"&gt;0")</f>
        <v>1.5555555555555556</v>
      </c>
      <c r="D21" s="2" t="str">
        <f>IF(B21&lt;1,"Low",IF(AND(B21&gt;0,B21&lt;2),"Borderline",IF(AND(B21&gt;1,B21&lt;3),"High",IF(AND(B21&gt;2,B21&lt;4),"Very High",""))))</f>
        <v>High</v>
      </c>
      <c r="E21" s="19" t="str">
        <f>IF(C21&lt;1,"Low",IF(AND(C21&gt;0,C21&lt;2),"Borderline",IF(AND(C21&gt;1,C21&lt;3),"High",IF(AND(C21&gt;2,C21&lt;4),"Very High",""))))</f>
        <v>Borderline</v>
      </c>
      <c r="F21" s="22">
        <f>COUNTIF(F3:F20,"yes")</f>
        <v>8</v>
      </c>
      <c r="G21" s="27" t="s">
        <v>50</v>
      </c>
      <c r="H21" s="28"/>
      <c r="I21" s="3"/>
      <c r="J21" s="3"/>
      <c r="K21" s="46" t="s">
        <v>41</v>
      </c>
      <c r="L21" s="47" t="s">
        <v>47</v>
      </c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</row>
    <row r="22" spans="1:52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29">
        <v>0</v>
      </c>
      <c r="L22" s="30" t="s">
        <v>13</v>
      </c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</row>
    <row r="23" spans="1:52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1">
        <v>1</v>
      </c>
      <c r="L23" s="32" t="s">
        <v>42</v>
      </c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</row>
    <row r="24" spans="1:52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1">
        <v>2</v>
      </c>
      <c r="L24" s="32" t="s">
        <v>43</v>
      </c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</row>
    <row r="25" spans="1:52" ht="15.75" thickBot="1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3">
        <v>3</v>
      </c>
      <c r="L25" s="34" t="s">
        <v>44</v>
      </c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</row>
    <row r="26" spans="1:52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</row>
    <row r="27" spans="1:52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</row>
    <row r="28" spans="1:52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</row>
    <row r="29" spans="1:52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</row>
    <row r="30" spans="1:52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</row>
    <row r="31" spans="1:52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</row>
    <row r="32" spans="1:52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</row>
    <row r="33" spans="1:48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</row>
    <row r="34" spans="1:48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</row>
    <row r="35" spans="1:48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</row>
    <row r="36" spans="1:48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</row>
    <row r="37" spans="1:48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</row>
    <row r="38" spans="1:48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</row>
    <row r="39" spans="1:48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</row>
    <row r="40" spans="1:48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</row>
    <row r="41" spans="1:48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</row>
    <row r="42" spans="1:48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</row>
    <row r="43" spans="1:48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</row>
    <row r="44" spans="1:48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</row>
    <row r="45" spans="1:48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</row>
    <row r="46" spans="1:48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</row>
    <row r="47" spans="1:48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</row>
    <row r="48" spans="1:48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</row>
    <row r="49" spans="1:48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</row>
    <row r="50" spans="1:48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</row>
    <row r="51" spans="1:48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</row>
    <row r="52" spans="1:48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</row>
    <row r="53" spans="1:48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</row>
    <row r="54" spans="1:48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</row>
    <row r="55" spans="1:48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</row>
    <row r="56" spans="1:48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</row>
    <row r="57" spans="1:48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</row>
    <row r="58" spans="1:48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</row>
    <row r="59" spans="1:48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</row>
    <row r="60" spans="1:48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</row>
    <row r="61" spans="1:48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</row>
    <row r="62" spans="1:48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</row>
    <row r="63" spans="1:48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</row>
    <row r="64" spans="1:48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</row>
    <row r="65" spans="1:48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</row>
    <row r="66" spans="1:48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</row>
    <row r="67" spans="1:48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</row>
    <row r="68" spans="1:48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</row>
    <row r="69" spans="1:48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</row>
    <row r="70" spans="1:48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</row>
    <row r="71" spans="1:48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</row>
    <row r="72" spans="1:48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</row>
    <row r="73" spans="1:48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</row>
    <row r="74" spans="1:48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</row>
    <row r="75" spans="1:48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</row>
    <row r="76" spans="1:48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</row>
    <row r="77" spans="1:48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</row>
    <row r="78" spans="1:48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</row>
    <row r="79" spans="1:48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</row>
    <row r="80" spans="1:48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</row>
    <row r="81" spans="1:48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</row>
    <row r="82" spans="1:48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</row>
    <row r="83" spans="1:48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</row>
    <row r="84" spans="1:48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</row>
    <row r="85" spans="1:48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</row>
    <row r="86" spans="1:48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</row>
    <row r="87" spans="1:48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</row>
    <row r="88" spans="1:48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</row>
    <row r="89" spans="1:48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</row>
    <row r="90" spans="1:48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</row>
    <row r="91" spans="1:48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</row>
    <row r="92" spans="1:48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</row>
    <row r="93" spans="1:48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</row>
    <row r="94" spans="1:48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</row>
    <row r="95" spans="1:48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</row>
    <row r="96" spans="1:48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</row>
    <row r="97" spans="1:48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</row>
    <row r="98" spans="1:48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</row>
    <row r="99" spans="1:48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</row>
  </sheetData>
  <sheetProtection password="C79A" sheet="1" objects="1" scenarios="1"/>
  <protectedRanges>
    <protectedRange sqref="A3:C20" name="Range1_1"/>
  </protectedRanges>
  <pageMargins left="0.7" right="0.7" top="0.75" bottom="0.75" header="0.3" footer="0.3"/>
  <pageSetup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zoomScaleNormal="100" workbookViewId="0">
      <selection activeCell="AB32" sqref="AB32"/>
    </sheetView>
  </sheetViews>
  <sheetFormatPr defaultRowHeight="15" x14ac:dyDescent="0.25"/>
  <sheetData>
    <row r="1" spans="1:30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30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1:30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30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</row>
    <row r="10" spans="1:30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</row>
    <row r="11" spans="1:30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spans="1:30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1:30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1:30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30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1:30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1:30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1:30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1:30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spans="1:30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1:30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 spans="1:30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1:30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30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0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1:30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30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 spans="1:30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</row>
    <row r="29" spans="1:30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spans="1:30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</row>
    <row r="31" spans="1:30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</row>
    <row r="32" spans="1:30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</row>
    <row r="33" spans="1:30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</row>
    <row r="34" spans="1:30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</row>
    <row r="35" spans="1:30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</row>
    <row r="36" spans="1:30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spans="1:30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spans="1:30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</row>
    <row r="39" spans="1:30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</row>
    <row r="40" spans="1:30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</row>
    <row r="41" spans="1:30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</row>
    <row r="42" spans="1:30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</row>
    <row r="43" spans="1:30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 spans="1:30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spans="1:30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</row>
    <row r="46" spans="1:30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</row>
  </sheetData>
  <sheetProtection password="CC20" sheet="1" objects="1" scenarios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8:AK101"/>
  <sheetViews>
    <sheetView zoomScaleNormal="100" workbookViewId="0">
      <selection activeCell="B44" sqref="B44"/>
    </sheetView>
  </sheetViews>
  <sheetFormatPr defaultRowHeight="15" x14ac:dyDescent="0.25"/>
  <cols>
    <col min="9" max="37" width="9.140625" style="3"/>
  </cols>
  <sheetData>
    <row r="28" spans="1:8" x14ac:dyDescent="0.25">
      <c r="A28" s="3"/>
      <c r="B28" s="3"/>
      <c r="C28" s="3"/>
      <c r="D28" s="3"/>
      <c r="E28" s="3"/>
      <c r="F28" s="3"/>
      <c r="G28" s="3"/>
      <c r="H28" s="3"/>
    </row>
    <row r="29" spans="1:8" x14ac:dyDescent="0.25">
      <c r="A29" s="3"/>
      <c r="B29" s="3"/>
      <c r="C29" s="3"/>
      <c r="D29" s="3"/>
      <c r="E29" s="3"/>
      <c r="F29" s="3"/>
      <c r="G29" s="3"/>
      <c r="H29" s="3"/>
    </row>
    <row r="30" spans="1:8" x14ac:dyDescent="0.25">
      <c r="A30" s="3"/>
      <c r="B30" s="3"/>
      <c r="C30" s="3"/>
      <c r="D30" s="3"/>
      <c r="E30" s="3"/>
      <c r="F30" s="3"/>
      <c r="G30" s="3"/>
      <c r="H30" s="3"/>
    </row>
    <row r="31" spans="1:8" x14ac:dyDescent="0.25">
      <c r="A31" s="3"/>
      <c r="B31" s="3"/>
      <c r="C31" s="3"/>
      <c r="D31" s="3"/>
      <c r="E31" s="3"/>
      <c r="F31" s="3"/>
      <c r="G31" s="3"/>
      <c r="H31" s="3"/>
    </row>
    <row r="32" spans="1:8" x14ac:dyDescent="0.25">
      <c r="A32" s="3"/>
      <c r="B32" s="3"/>
      <c r="C32" s="3"/>
      <c r="D32" s="3"/>
      <c r="E32" s="3"/>
      <c r="F32" s="3"/>
      <c r="G32" s="3"/>
      <c r="H32" s="3"/>
    </row>
    <row r="33" spans="1:8" x14ac:dyDescent="0.25">
      <c r="A33" s="3"/>
      <c r="B33" s="3"/>
      <c r="C33" s="3"/>
      <c r="D33" s="3"/>
      <c r="E33" s="3"/>
      <c r="F33" s="3"/>
      <c r="G33" s="3"/>
      <c r="H33" s="3"/>
    </row>
    <row r="34" spans="1:8" x14ac:dyDescent="0.25">
      <c r="A34" s="3"/>
      <c r="B34" s="3"/>
      <c r="C34" s="3"/>
      <c r="D34" s="3"/>
      <c r="E34" s="3"/>
      <c r="F34" s="3"/>
      <c r="G34" s="3"/>
      <c r="H34" s="3"/>
    </row>
    <row r="35" spans="1:8" x14ac:dyDescent="0.25">
      <c r="A35" s="3"/>
      <c r="B35" s="3"/>
      <c r="C35" s="3"/>
      <c r="D35" s="3"/>
      <c r="E35" s="3"/>
      <c r="F35" s="3"/>
      <c r="G35" s="3"/>
      <c r="H35" s="3"/>
    </row>
    <row r="36" spans="1:8" x14ac:dyDescent="0.25">
      <c r="A36" s="3"/>
      <c r="B36" s="3"/>
      <c r="C36" s="3"/>
      <c r="D36" s="3"/>
      <c r="E36" s="3"/>
      <c r="F36" s="3"/>
      <c r="G36" s="3"/>
      <c r="H36" s="3"/>
    </row>
    <row r="37" spans="1:8" x14ac:dyDescent="0.25">
      <c r="A37" s="3"/>
      <c r="B37" s="3"/>
      <c r="C37" s="3"/>
      <c r="D37" s="3"/>
      <c r="E37" s="3"/>
      <c r="F37" s="3"/>
      <c r="G37" s="3"/>
      <c r="H37" s="3"/>
    </row>
    <row r="38" spans="1:8" x14ac:dyDescent="0.25">
      <c r="A38" s="3"/>
      <c r="B38" s="3"/>
      <c r="C38" s="3"/>
      <c r="D38" s="3"/>
      <c r="E38" s="3"/>
      <c r="F38" s="3"/>
      <c r="G38" s="3"/>
      <c r="H38" s="3"/>
    </row>
    <row r="39" spans="1:8" x14ac:dyDescent="0.25">
      <c r="A39" s="3"/>
      <c r="B39" s="3"/>
      <c r="C39" s="3"/>
      <c r="D39" s="3"/>
      <c r="E39" s="3"/>
      <c r="F39" s="3"/>
      <c r="G39" s="3"/>
      <c r="H39" s="3"/>
    </row>
    <row r="40" spans="1:8" x14ac:dyDescent="0.25">
      <c r="A40" s="3"/>
      <c r="B40" s="3"/>
      <c r="C40" s="3"/>
      <c r="D40" s="3"/>
      <c r="E40" s="3"/>
      <c r="F40" s="3"/>
      <c r="G40" s="3"/>
      <c r="H40" s="3"/>
    </row>
    <row r="41" spans="1:8" x14ac:dyDescent="0.25">
      <c r="A41" s="3"/>
      <c r="B41" s="3"/>
      <c r="C41" s="3"/>
      <c r="D41" s="3"/>
      <c r="E41" s="3"/>
      <c r="F41" s="3"/>
      <c r="G41" s="3"/>
      <c r="H41" s="3"/>
    </row>
    <row r="42" spans="1:8" x14ac:dyDescent="0.25">
      <c r="A42" s="3"/>
      <c r="B42" s="3"/>
      <c r="C42" s="3"/>
      <c r="D42" s="3"/>
      <c r="E42" s="3"/>
      <c r="F42" s="3"/>
      <c r="G42" s="3"/>
      <c r="H42" s="3"/>
    </row>
    <row r="43" spans="1:8" x14ac:dyDescent="0.25">
      <c r="A43" s="3"/>
      <c r="B43" s="3"/>
      <c r="C43" s="3"/>
      <c r="D43" s="3"/>
      <c r="E43" s="3"/>
      <c r="F43" s="3"/>
      <c r="G43" s="3"/>
      <c r="H43" s="3"/>
    </row>
    <row r="44" spans="1:8" x14ac:dyDescent="0.25">
      <c r="A44" s="3"/>
      <c r="B44" s="3"/>
      <c r="C44" s="3"/>
      <c r="D44" s="3"/>
      <c r="E44" s="3"/>
      <c r="F44" s="3"/>
      <c r="G44" s="3"/>
      <c r="H44" s="3"/>
    </row>
    <row r="45" spans="1:8" x14ac:dyDescent="0.25">
      <c r="A45" s="3"/>
      <c r="B45" s="3"/>
      <c r="C45" s="3"/>
      <c r="D45" s="3"/>
      <c r="E45" s="3"/>
      <c r="F45" s="3"/>
      <c r="G45" s="3"/>
      <c r="H45" s="3"/>
    </row>
    <row r="46" spans="1:8" x14ac:dyDescent="0.25">
      <c r="A46" s="3"/>
      <c r="B46" s="3"/>
      <c r="C46" s="3"/>
      <c r="D46" s="3"/>
      <c r="E46" s="3"/>
      <c r="F46" s="3"/>
      <c r="G46" s="3"/>
      <c r="H46" s="3"/>
    </row>
    <row r="47" spans="1:8" x14ac:dyDescent="0.25">
      <c r="A47" s="3"/>
      <c r="B47" s="3"/>
      <c r="C47" s="3"/>
      <c r="D47" s="3"/>
      <c r="E47" s="3"/>
      <c r="F47" s="3"/>
      <c r="G47" s="3"/>
      <c r="H47" s="3"/>
    </row>
    <row r="48" spans="1:8" x14ac:dyDescent="0.25">
      <c r="A48" s="3"/>
      <c r="B48" s="3"/>
      <c r="C48" s="3"/>
      <c r="D48" s="3"/>
      <c r="E48" s="3"/>
      <c r="F48" s="3"/>
      <c r="G48" s="3"/>
      <c r="H48" s="3"/>
    </row>
    <row r="49" spans="1:8" x14ac:dyDescent="0.25">
      <c r="A49" s="3"/>
      <c r="B49" s="3"/>
      <c r="C49" s="3"/>
      <c r="D49" s="3"/>
      <c r="E49" s="3"/>
      <c r="F49" s="3"/>
      <c r="G49" s="3"/>
      <c r="H49" s="3"/>
    </row>
    <row r="50" spans="1:8" x14ac:dyDescent="0.25">
      <c r="A50" s="3"/>
      <c r="B50" s="3"/>
      <c r="C50" s="3"/>
      <c r="D50" s="3"/>
      <c r="E50" s="3"/>
      <c r="F50" s="3"/>
      <c r="G50" s="3"/>
      <c r="H50" s="3"/>
    </row>
    <row r="51" spans="1:8" x14ac:dyDescent="0.25">
      <c r="A51" s="3"/>
      <c r="B51" s="3"/>
      <c r="C51" s="3"/>
      <c r="D51" s="3"/>
      <c r="E51" s="3"/>
      <c r="F51" s="3"/>
      <c r="G51" s="3"/>
      <c r="H51" s="3"/>
    </row>
    <row r="52" spans="1:8" x14ac:dyDescent="0.25">
      <c r="A52" s="3"/>
      <c r="B52" s="3"/>
      <c r="C52" s="3"/>
      <c r="D52" s="3"/>
      <c r="E52" s="3"/>
      <c r="F52" s="3"/>
      <c r="G52" s="3"/>
      <c r="H52" s="3"/>
    </row>
    <row r="53" spans="1:8" x14ac:dyDescent="0.25">
      <c r="A53" s="3"/>
      <c r="B53" s="3"/>
      <c r="C53" s="3"/>
      <c r="D53" s="3"/>
      <c r="E53" s="3"/>
      <c r="F53" s="3"/>
      <c r="G53" s="3"/>
      <c r="H53" s="3"/>
    </row>
    <row r="54" spans="1:8" x14ac:dyDescent="0.25">
      <c r="A54" s="3"/>
      <c r="B54" s="3"/>
      <c r="C54" s="3"/>
      <c r="D54" s="3"/>
      <c r="E54" s="3"/>
      <c r="F54" s="3"/>
      <c r="G54" s="3"/>
      <c r="H54" s="3"/>
    </row>
    <row r="55" spans="1:8" x14ac:dyDescent="0.25">
      <c r="A55" s="3"/>
      <c r="B55" s="3"/>
      <c r="C55" s="3"/>
      <c r="D55" s="3"/>
      <c r="E55" s="3"/>
      <c r="F55" s="3"/>
      <c r="G55" s="3"/>
      <c r="H55" s="3"/>
    </row>
    <row r="56" spans="1:8" x14ac:dyDescent="0.25">
      <c r="A56" s="3"/>
      <c r="B56" s="3"/>
      <c r="C56" s="3"/>
      <c r="D56" s="3"/>
      <c r="E56" s="3"/>
      <c r="F56" s="3"/>
      <c r="G56" s="3"/>
      <c r="H56" s="3"/>
    </row>
    <row r="57" spans="1:8" x14ac:dyDescent="0.25">
      <c r="A57" s="3"/>
      <c r="B57" s="3"/>
      <c r="C57" s="3"/>
      <c r="D57" s="3"/>
      <c r="E57" s="3"/>
      <c r="F57" s="3"/>
      <c r="G57" s="3"/>
      <c r="H57" s="3"/>
    </row>
    <row r="58" spans="1:8" x14ac:dyDescent="0.25">
      <c r="A58" s="3"/>
      <c r="B58" s="3"/>
      <c r="C58" s="3"/>
      <c r="D58" s="3"/>
      <c r="E58" s="3"/>
      <c r="F58" s="3"/>
      <c r="G58" s="3"/>
      <c r="H58" s="3"/>
    </row>
    <row r="59" spans="1:8" x14ac:dyDescent="0.25">
      <c r="A59" s="3"/>
      <c r="B59" s="3"/>
      <c r="C59" s="3"/>
      <c r="D59" s="3"/>
      <c r="E59" s="3"/>
      <c r="F59" s="3"/>
      <c r="G59" s="3"/>
      <c r="H59" s="3"/>
    </row>
    <row r="60" spans="1:8" x14ac:dyDescent="0.25">
      <c r="A60" s="3"/>
      <c r="B60" s="3"/>
      <c r="C60" s="3"/>
      <c r="D60" s="3"/>
      <c r="E60" s="3"/>
      <c r="F60" s="3"/>
      <c r="G60" s="3"/>
      <c r="H60" s="3"/>
    </row>
    <row r="61" spans="1:8" x14ac:dyDescent="0.25">
      <c r="A61" s="3"/>
      <c r="B61" s="3"/>
      <c r="C61" s="3"/>
      <c r="D61" s="3"/>
      <c r="E61" s="3"/>
      <c r="F61" s="3"/>
      <c r="G61" s="3"/>
      <c r="H61" s="3"/>
    </row>
    <row r="62" spans="1:8" x14ac:dyDescent="0.25">
      <c r="A62" s="3"/>
      <c r="B62" s="3"/>
      <c r="C62" s="3"/>
      <c r="D62" s="3"/>
      <c r="E62" s="3"/>
      <c r="F62" s="3"/>
      <c r="G62" s="3"/>
      <c r="H62" s="3"/>
    </row>
    <row r="63" spans="1:8" x14ac:dyDescent="0.25">
      <c r="A63" s="3"/>
      <c r="B63" s="3"/>
      <c r="C63" s="3"/>
      <c r="D63" s="3"/>
      <c r="E63" s="3"/>
      <c r="F63" s="3"/>
      <c r="G63" s="3"/>
      <c r="H63" s="3"/>
    </row>
    <row r="64" spans="1:8" x14ac:dyDescent="0.25">
      <c r="A64" s="3"/>
      <c r="B64" s="3"/>
      <c r="C64" s="3"/>
      <c r="D64" s="3"/>
      <c r="E64" s="3"/>
      <c r="F64" s="3"/>
      <c r="G64" s="3"/>
      <c r="H64" s="3"/>
    </row>
    <row r="65" spans="1:8" x14ac:dyDescent="0.25">
      <c r="A65" s="3"/>
      <c r="B65" s="3"/>
      <c r="C65" s="3"/>
      <c r="D65" s="3"/>
      <c r="E65" s="3"/>
      <c r="F65" s="3"/>
      <c r="G65" s="3"/>
      <c r="H65" s="3"/>
    </row>
    <row r="66" spans="1:8" x14ac:dyDescent="0.25">
      <c r="A66" s="3"/>
      <c r="B66" s="3"/>
      <c r="C66" s="3"/>
      <c r="D66" s="3"/>
      <c r="E66" s="3"/>
      <c r="F66" s="3"/>
      <c r="G66" s="3"/>
      <c r="H66" s="3"/>
    </row>
    <row r="67" spans="1:8" x14ac:dyDescent="0.25">
      <c r="A67" s="3"/>
      <c r="B67" s="3"/>
      <c r="C67" s="3"/>
      <c r="D67" s="3"/>
      <c r="E67" s="3"/>
      <c r="F67" s="3"/>
      <c r="G67" s="3"/>
      <c r="H67" s="3"/>
    </row>
    <row r="68" spans="1:8" x14ac:dyDescent="0.25">
      <c r="A68" s="3"/>
      <c r="B68" s="3"/>
      <c r="C68" s="3"/>
      <c r="D68" s="3"/>
      <c r="E68" s="3"/>
      <c r="F68" s="3"/>
      <c r="G68" s="3"/>
      <c r="H68" s="3"/>
    </row>
    <row r="69" spans="1:8" x14ac:dyDescent="0.25">
      <c r="A69" s="3"/>
      <c r="B69" s="3"/>
      <c r="C69" s="3"/>
      <c r="D69" s="3"/>
      <c r="E69" s="3"/>
      <c r="F69" s="3"/>
      <c r="G69" s="3"/>
      <c r="H69" s="3"/>
    </row>
    <row r="70" spans="1:8" x14ac:dyDescent="0.25">
      <c r="A70" s="3"/>
      <c r="B70" s="3"/>
      <c r="C70" s="3"/>
      <c r="D70" s="3"/>
      <c r="E70" s="3"/>
      <c r="F70" s="3"/>
      <c r="G70" s="3"/>
      <c r="H70" s="3"/>
    </row>
    <row r="71" spans="1:8" x14ac:dyDescent="0.25">
      <c r="A71" s="3"/>
      <c r="B71" s="3"/>
      <c r="C71" s="3"/>
      <c r="D71" s="3"/>
      <c r="E71" s="3"/>
      <c r="F71" s="3"/>
      <c r="G71" s="3"/>
      <c r="H71" s="3"/>
    </row>
    <row r="72" spans="1:8" x14ac:dyDescent="0.25">
      <c r="A72" s="3"/>
      <c r="B72" s="3"/>
      <c r="C72" s="3"/>
      <c r="D72" s="3"/>
      <c r="E72" s="3"/>
      <c r="F72" s="3"/>
      <c r="G72" s="3"/>
      <c r="H72" s="3"/>
    </row>
    <row r="73" spans="1:8" x14ac:dyDescent="0.25">
      <c r="A73" s="3"/>
      <c r="B73" s="3"/>
      <c r="C73" s="3"/>
      <c r="D73" s="3"/>
      <c r="E73" s="3"/>
      <c r="F73" s="3"/>
      <c r="G73" s="3"/>
      <c r="H73" s="3"/>
    </row>
    <row r="74" spans="1:8" x14ac:dyDescent="0.25">
      <c r="A74" s="3"/>
      <c r="B74" s="3"/>
      <c r="C74" s="3"/>
      <c r="D74" s="3"/>
      <c r="E74" s="3"/>
      <c r="F74" s="3"/>
      <c r="G74" s="3"/>
      <c r="H74" s="3"/>
    </row>
    <row r="75" spans="1:8" x14ac:dyDescent="0.25">
      <c r="A75" s="3"/>
      <c r="B75" s="3"/>
      <c r="C75" s="3"/>
      <c r="D75" s="3"/>
      <c r="E75" s="3"/>
      <c r="F75" s="3"/>
      <c r="G75" s="3"/>
      <c r="H75" s="3"/>
    </row>
    <row r="76" spans="1:8" x14ac:dyDescent="0.25">
      <c r="A76" s="3"/>
      <c r="B76" s="3"/>
      <c r="C76" s="3"/>
      <c r="D76" s="3"/>
      <c r="E76" s="3"/>
      <c r="F76" s="3"/>
      <c r="G76" s="3"/>
      <c r="H76" s="3"/>
    </row>
    <row r="77" spans="1:8" x14ac:dyDescent="0.25">
      <c r="A77" s="3"/>
      <c r="B77" s="3"/>
      <c r="C77" s="3"/>
      <c r="D77" s="3"/>
      <c r="E77" s="3"/>
      <c r="F77" s="3"/>
      <c r="G77" s="3"/>
      <c r="H77" s="3"/>
    </row>
    <row r="78" spans="1:8" x14ac:dyDescent="0.25">
      <c r="A78" s="3"/>
      <c r="B78" s="3"/>
      <c r="C78" s="3"/>
      <c r="D78" s="3"/>
      <c r="E78" s="3"/>
      <c r="F78" s="3"/>
      <c r="G78" s="3"/>
      <c r="H78" s="3"/>
    </row>
    <row r="79" spans="1:8" x14ac:dyDescent="0.25">
      <c r="A79" s="3"/>
      <c r="B79" s="3"/>
      <c r="C79" s="3"/>
      <c r="D79" s="3"/>
      <c r="E79" s="3"/>
      <c r="F79" s="3"/>
      <c r="G79" s="3"/>
      <c r="H79" s="3"/>
    </row>
    <row r="80" spans="1:8" x14ac:dyDescent="0.25">
      <c r="A80" s="3"/>
      <c r="B80" s="3"/>
      <c r="C80" s="3"/>
      <c r="D80" s="3"/>
      <c r="E80" s="3"/>
      <c r="F80" s="3"/>
      <c r="G80" s="3"/>
      <c r="H80" s="3"/>
    </row>
    <row r="81" spans="1:8" x14ac:dyDescent="0.25">
      <c r="A81" s="3"/>
      <c r="B81" s="3"/>
      <c r="C81" s="3"/>
      <c r="D81" s="3"/>
      <c r="E81" s="3"/>
      <c r="F81" s="3"/>
      <c r="G81" s="3"/>
      <c r="H81" s="3"/>
    </row>
    <row r="82" spans="1:8" x14ac:dyDescent="0.25">
      <c r="A82" s="3"/>
      <c r="B82" s="3"/>
      <c r="C82" s="3"/>
      <c r="D82" s="3"/>
      <c r="E82" s="3"/>
      <c r="F82" s="3"/>
      <c r="G82" s="3"/>
      <c r="H82" s="3"/>
    </row>
    <row r="83" spans="1:8" x14ac:dyDescent="0.25">
      <c r="A83" s="3"/>
      <c r="B83" s="3"/>
      <c r="C83" s="3"/>
      <c r="D83" s="3"/>
      <c r="E83" s="3"/>
      <c r="F83" s="3"/>
      <c r="G83" s="3"/>
      <c r="H83" s="3"/>
    </row>
    <row r="84" spans="1:8" x14ac:dyDescent="0.25">
      <c r="A84" s="3"/>
      <c r="B84" s="3"/>
      <c r="C84" s="3"/>
      <c r="D84" s="3"/>
      <c r="E84" s="3"/>
      <c r="F84" s="3"/>
      <c r="G84" s="3"/>
      <c r="H84" s="3"/>
    </row>
    <row r="85" spans="1:8" x14ac:dyDescent="0.25">
      <c r="A85" s="3"/>
      <c r="B85" s="3"/>
      <c r="C85" s="3"/>
      <c r="D85" s="3"/>
      <c r="E85" s="3"/>
      <c r="F85" s="3"/>
      <c r="G85" s="3"/>
      <c r="H85" s="3"/>
    </row>
    <row r="86" spans="1:8" x14ac:dyDescent="0.25">
      <c r="A86" s="3"/>
      <c r="B86" s="3"/>
      <c r="C86" s="3"/>
      <c r="D86" s="3"/>
      <c r="E86" s="3"/>
      <c r="F86" s="3"/>
      <c r="G86" s="3"/>
      <c r="H86" s="3"/>
    </row>
    <row r="87" spans="1:8" x14ac:dyDescent="0.25">
      <c r="A87" s="3"/>
      <c r="B87" s="3"/>
      <c r="C87" s="3"/>
      <c r="D87" s="3"/>
      <c r="E87" s="3"/>
      <c r="F87" s="3"/>
      <c r="G87" s="3"/>
      <c r="H87" s="3"/>
    </row>
    <row r="88" spans="1:8" x14ac:dyDescent="0.25">
      <c r="A88" s="3"/>
      <c r="B88" s="3"/>
      <c r="C88" s="3"/>
      <c r="D88" s="3"/>
      <c r="E88" s="3"/>
      <c r="F88" s="3"/>
      <c r="G88" s="3"/>
      <c r="H88" s="3"/>
    </row>
    <row r="89" spans="1:8" x14ac:dyDescent="0.25">
      <c r="A89" s="3"/>
      <c r="B89" s="3"/>
      <c r="C89" s="3"/>
      <c r="D89" s="3"/>
      <c r="E89" s="3"/>
      <c r="F89" s="3"/>
      <c r="G89" s="3"/>
      <c r="H89" s="3"/>
    </row>
    <row r="90" spans="1:8" x14ac:dyDescent="0.25">
      <c r="A90" s="3"/>
      <c r="B90" s="3"/>
      <c r="C90" s="3"/>
      <c r="D90" s="3"/>
      <c r="E90" s="3"/>
      <c r="F90" s="3"/>
      <c r="G90" s="3"/>
      <c r="H90" s="3"/>
    </row>
    <row r="91" spans="1:8" x14ac:dyDescent="0.25">
      <c r="A91" s="3"/>
      <c r="B91" s="3"/>
      <c r="C91" s="3"/>
      <c r="D91" s="3"/>
      <c r="E91" s="3"/>
      <c r="F91" s="3"/>
      <c r="G91" s="3"/>
      <c r="H91" s="3"/>
    </row>
    <row r="92" spans="1:8" x14ac:dyDescent="0.25">
      <c r="A92" s="3"/>
      <c r="B92" s="3"/>
      <c r="C92" s="3"/>
      <c r="D92" s="3"/>
      <c r="E92" s="3"/>
      <c r="F92" s="3"/>
      <c r="G92" s="3"/>
      <c r="H92" s="3"/>
    </row>
    <row r="93" spans="1:8" x14ac:dyDescent="0.25">
      <c r="A93" s="3"/>
      <c r="B93" s="3"/>
      <c r="C93" s="3"/>
      <c r="D93" s="3"/>
      <c r="E93" s="3"/>
      <c r="F93" s="3"/>
      <c r="G93" s="3"/>
      <c r="H93" s="3"/>
    </row>
    <row r="94" spans="1:8" x14ac:dyDescent="0.25">
      <c r="A94" s="3"/>
      <c r="B94" s="3"/>
      <c r="C94" s="3"/>
      <c r="D94" s="3"/>
      <c r="E94" s="3"/>
      <c r="F94" s="3"/>
      <c r="G94" s="3"/>
      <c r="H94" s="3"/>
    </row>
    <row r="95" spans="1:8" x14ac:dyDescent="0.25">
      <c r="A95" s="3"/>
      <c r="B95" s="3"/>
      <c r="C95" s="3"/>
      <c r="D95" s="3"/>
      <c r="E95" s="3"/>
      <c r="F95" s="3"/>
      <c r="G95" s="3"/>
      <c r="H95" s="3"/>
    </row>
    <row r="96" spans="1:8" x14ac:dyDescent="0.25">
      <c r="A96" s="3"/>
      <c r="B96" s="3"/>
      <c r="C96" s="3"/>
      <c r="D96" s="3"/>
      <c r="E96" s="3"/>
      <c r="F96" s="3"/>
      <c r="G96" s="3"/>
      <c r="H96" s="3"/>
    </row>
    <row r="97" spans="1:8" x14ac:dyDescent="0.25">
      <c r="A97" s="3"/>
      <c r="B97" s="3"/>
      <c r="C97" s="3"/>
      <c r="D97" s="3"/>
      <c r="E97" s="3"/>
      <c r="F97" s="3"/>
      <c r="G97" s="3"/>
      <c r="H97" s="3"/>
    </row>
    <row r="98" spans="1:8" x14ac:dyDescent="0.25">
      <c r="A98" s="3"/>
      <c r="B98" s="3"/>
      <c r="C98" s="3"/>
      <c r="D98" s="3"/>
      <c r="E98" s="3"/>
      <c r="F98" s="3"/>
      <c r="G98" s="3"/>
      <c r="H98" s="3"/>
    </row>
    <row r="99" spans="1:8" x14ac:dyDescent="0.25">
      <c r="A99" s="3"/>
      <c r="B99" s="3"/>
      <c r="C99" s="3"/>
      <c r="D99" s="3"/>
      <c r="E99" s="3"/>
      <c r="F99" s="3"/>
      <c r="G99" s="3"/>
      <c r="H99" s="3"/>
    </row>
    <row r="100" spans="1:8" x14ac:dyDescent="0.25">
      <c r="A100" s="3"/>
      <c r="B100" s="3"/>
      <c r="C100" s="3"/>
      <c r="D100" s="3"/>
      <c r="E100" s="3"/>
      <c r="F100" s="3"/>
      <c r="G100" s="3"/>
      <c r="H100" s="3"/>
    </row>
    <row r="101" spans="1:8" x14ac:dyDescent="0.25">
      <c r="A101" s="3"/>
      <c r="B101" s="3"/>
      <c r="C101" s="3"/>
      <c r="D101" s="3"/>
      <c r="E101" s="3"/>
      <c r="F101" s="3"/>
      <c r="G101" s="3"/>
      <c r="H101" s="3"/>
    </row>
  </sheetData>
  <sheetProtection password="CC20" sheet="1" objects="1" scenarios="1"/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Statistical Analysis</vt:lpstr>
      <vt:lpstr>Disorder Probability</vt:lpstr>
      <vt:lpstr>Individual Graphs</vt:lpstr>
      <vt:lpstr>df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</dc:creator>
  <cp:lastModifiedBy>Ron</cp:lastModifiedBy>
  <cp:lastPrinted>2016-07-28T07:23:29Z</cp:lastPrinted>
  <dcterms:created xsi:type="dcterms:W3CDTF">2016-07-19T05:39:56Z</dcterms:created>
  <dcterms:modified xsi:type="dcterms:W3CDTF">2016-09-03T06:14:00Z</dcterms:modified>
</cp:coreProperties>
</file>